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bookViews>
    <workbookView xWindow="-120" yWindow="-120" windowWidth="29040" windowHeight="158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definedNames>
    <definedName name="_xlnm._FilterDatabase" localSheetId="1" hidden="1">Расходы!$A$8:$H$8</definedName>
  </definedNames>
  <calcPr calcId="162913"/>
</workbook>
</file>

<file path=xl/calcChain.xml><?xml version="1.0" encoding="utf-8"?>
<calcChain xmlns="http://schemas.openxmlformats.org/spreadsheetml/2006/main">
  <c r="B167" i="5" l="1"/>
  <c r="B149" i="5"/>
  <c r="B74" i="4" l="1"/>
  <c r="B93" i="4"/>
  <c r="B85" i="4"/>
  <c r="B87" i="4" s="1"/>
  <c r="C29" i="1" l="1"/>
  <c r="C11" i="1" l="1"/>
  <c r="C246" i="13" l="1"/>
  <c r="B53" i="4"/>
  <c r="B64" i="4"/>
  <c r="B61" i="4"/>
  <c r="B32" i="4"/>
  <c r="B59" i="4"/>
  <c r="B56" i="4"/>
  <c r="B91" i="4"/>
  <c r="B99" i="4" s="1"/>
  <c r="B27" i="4"/>
  <c r="B25" i="4"/>
  <c r="B69" i="4" l="1"/>
  <c r="B166" i="5"/>
  <c r="B157" i="5"/>
  <c r="B16" i="4"/>
  <c r="B41" i="4"/>
  <c r="C20" i="1" s="1"/>
  <c r="B152" i="5" l="1"/>
  <c r="B76" i="4"/>
  <c r="B81" i="4" s="1"/>
  <c r="B100" i="4" s="1"/>
  <c r="C24" i="1" l="1"/>
  <c r="C25" i="1"/>
  <c r="C35" i="10" l="1"/>
  <c r="C14" i="1"/>
  <c r="B161" i="5"/>
  <c r="C15" i="1"/>
  <c r="C12" i="1"/>
  <c r="C13" i="1"/>
  <c r="C16" i="1" l="1"/>
  <c r="C10" i="1" s="1"/>
  <c r="C22" i="1"/>
  <c r="C21" i="1" l="1"/>
  <c r="C26" i="1"/>
  <c r="C19" i="1"/>
  <c r="C18" i="1" l="1"/>
  <c r="C28" i="1" s="1"/>
</calcChain>
</file>

<file path=xl/sharedStrings.xml><?xml version="1.0" encoding="utf-8"?>
<sst xmlns="http://schemas.openxmlformats.org/spreadsheetml/2006/main" count="1401" uniqueCount="629">
  <si>
    <t>Дата</t>
  </si>
  <si>
    <t>Благотворитель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</si>
  <si>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</si>
  <si>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</si>
  <si>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</si>
  <si>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</si>
  <si>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</si>
  <si>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</si>
  <si>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>Административно-хозяйственные расходы</t>
  </si>
  <si>
    <t>Дата перечисления</t>
  </si>
  <si>
    <t>Благотворительный фонд</t>
  </si>
  <si>
    <t>помощи бездомным животным "РЭЙ"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</si>
  <si>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</si>
  <si>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</si>
  <si>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</si>
  <si>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</si>
  <si>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</si>
  <si>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</si>
  <si>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</si>
  <si>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</si>
  <si>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</si>
  <si>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</si>
  <si>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Через СМС на короткий номер 3434</t>
  </si>
  <si>
    <t>Зачислено на р/сч за вычетом комиссии оператора (2,8%)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</si>
  <si>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</si>
  <si>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</si>
  <si>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</si>
  <si>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</si>
  <si>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</si>
  <si>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</si>
  <si>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YURIY KRASIKOV</t>
  </si>
  <si>
    <t>OLGA NEDOSEKINA</t>
  </si>
  <si>
    <t>YULIYA BALITSKAYA</t>
  </si>
  <si>
    <t>ALEXANDRA GROMOVA</t>
  </si>
  <si>
    <t>ALEXEY LOPATCHENKO</t>
  </si>
  <si>
    <t>T.KONSTANTINOVA</t>
  </si>
  <si>
    <t>TATIANA FEDOTOVA</t>
  </si>
  <si>
    <t>V. OKHOTNITSKAYA</t>
  </si>
  <si>
    <t>ELENA PILYUGINA</t>
  </si>
  <si>
    <t>KABALENOV ALEXANDER</t>
  </si>
  <si>
    <t>NATALYA SHAVARINA</t>
  </si>
  <si>
    <t>ANNA KOTOVA</t>
  </si>
  <si>
    <t>NATALIA GUKASYAN</t>
  </si>
  <si>
    <t>EKATERINA GORBATENKO</t>
  </si>
  <si>
    <t>ANNA PETRENKO</t>
  </si>
  <si>
    <t>ELENA VALEVSKAYA</t>
  </si>
  <si>
    <t>SVETLANA AVALIANI</t>
  </si>
  <si>
    <t>DUBIKOVA ELENA</t>
  </si>
  <si>
    <t>EKATERINA ANTONYUK</t>
  </si>
  <si>
    <t>SVETLANA LOGASHKINA</t>
  </si>
  <si>
    <t>ALEKSANDRA SOKOLOVA</t>
  </si>
  <si>
    <t>Ожидается зачисление на р/сч за вычетом комиссии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</si>
  <si>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</si>
  <si>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</si>
  <si>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</si>
  <si>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</si>
  <si>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Сумма,
 руб.</t>
  </si>
  <si>
    <t>VALERIYA RYAZANTSEVA</t>
  </si>
  <si>
    <t>NATALYA YAKUNINA</t>
  </si>
  <si>
    <t>EKATERINA IVANOVA</t>
  </si>
  <si>
    <t>YULIYA KOCHEROVA</t>
  </si>
  <si>
    <t>MOMENTUM R</t>
  </si>
  <si>
    <t>DARIA RYAZANTSEVA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</si>
  <si>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</si>
  <si>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</si>
  <si>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</si>
  <si>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DANIIL KHIZOV</t>
  </si>
  <si>
    <t>NATALIA SYSOEVA</t>
  </si>
  <si>
    <t>YULIYA CHEREPANOVA</t>
  </si>
  <si>
    <t>VLADISLAV KURENKOV</t>
  </si>
  <si>
    <t>SVETLANA SAVELYEVA</t>
  </si>
  <si>
    <t>BALAKAEVA YULIA</t>
  </si>
  <si>
    <t>ELLA ATABEKOVA</t>
  </si>
  <si>
    <t>EVGENIY GUSEV</t>
  </si>
  <si>
    <t>IRINA KURNOSOVA</t>
  </si>
  <si>
    <t>ELENA GROMOVA</t>
  </si>
  <si>
    <t>MARIIA SAPRONOVA</t>
  </si>
  <si>
    <t>ALEKSANDR PLETNEV</t>
  </si>
  <si>
    <t>Программа "Школа зооволонтера", реализуемая на средства, полученные из бюджета г. Москвы (субсидия)</t>
  </si>
  <si>
    <t>SKAKOVSKAYA MARIYA</t>
  </si>
  <si>
    <t>ELENA ZUEVA</t>
  </si>
  <si>
    <t>ULYANA CHERVYAKOVA</t>
  </si>
  <si>
    <t>JULIA TSYMBALYUK</t>
  </si>
  <si>
    <t>SERGEY BONDAREV</t>
  </si>
  <si>
    <t>YULIYA MAKAROVA</t>
  </si>
  <si>
    <t>EKATERINA SKOBEYKO</t>
  </si>
  <si>
    <t>DARIA LABKOVSKAYA</t>
  </si>
  <si>
    <t>PAVEL TIMOFEEV</t>
  </si>
  <si>
    <t>ALINA BONDARENKO</t>
  </si>
  <si>
    <t>ANNA RAKOVICH-NAKHIMOVA</t>
  </si>
  <si>
    <t>IVAN KOZLOV</t>
  </si>
  <si>
    <t>INESSA ROCHEVA</t>
  </si>
  <si>
    <t>ANTONINA KUZNETSOVA</t>
  </si>
  <si>
    <t>ANNA YURCHENKO</t>
  </si>
  <si>
    <t>EKATERINA DMITROVA</t>
  </si>
  <si>
    <t>OLGA MASHKO</t>
  </si>
  <si>
    <t>ROMAN VASILCHUK</t>
  </si>
  <si>
    <t>DARYA SHISHKINA</t>
  </si>
  <si>
    <t>VALERIA NAUMOVA</t>
  </si>
  <si>
    <t>K. SHALOMITSKAYA</t>
  </si>
  <si>
    <t>MARK KUZNETSOV</t>
  </si>
  <si>
    <t>OKSANA ZAITSEVA</t>
  </si>
  <si>
    <t>SHPILEVSKYA ELENA</t>
  </si>
  <si>
    <t>TATYANA SPITSYNA</t>
  </si>
  <si>
    <t>ELENA KARTSEVA</t>
  </si>
  <si>
    <t>VASILISA DELONE</t>
  </si>
  <si>
    <t>EKATERINA BAGINA</t>
  </si>
  <si>
    <t>EKATERINA GORDEEVA</t>
  </si>
  <si>
    <t>ANASTASIA SHNAYDERMAN</t>
  </si>
  <si>
    <t>ANASTASIA KOLTYSHEVA</t>
  </si>
  <si>
    <t>KRISTINA MAKAROVA</t>
  </si>
  <si>
    <t>LILIIA BRAINIS</t>
  </si>
  <si>
    <t>ILYA NOVOSELSKY</t>
  </si>
  <si>
    <t>ANASTASIYA LEVCHENKO</t>
  </si>
  <si>
    <t>ALEKSEI PRUDNIKOV</t>
  </si>
  <si>
    <t>VIKTORIA ZHARKOVA</t>
  </si>
  <si>
    <t>ELENA VOLKOVA</t>
  </si>
  <si>
    <t>IRINA ANTONOVA</t>
  </si>
  <si>
    <t>YULIYA POLEVAYA</t>
  </si>
  <si>
    <t>A.UGOLNIKOVA</t>
  </si>
  <si>
    <t>TATIANA BALTUTIS</t>
  </si>
  <si>
    <t>OLGA PAVSHOK</t>
  </si>
  <si>
    <t>VITALIY BALAKHONOV</t>
  </si>
  <si>
    <t>Надежда</t>
  </si>
  <si>
    <t>Артем</t>
  </si>
  <si>
    <t>Беспалова Юлия Ярославовна</t>
  </si>
  <si>
    <t>Цветкова Наталья Валерьевна</t>
  </si>
  <si>
    <t>Иванова Ольга Алексеевна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</si>
  <si>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</si>
  <si>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</si>
  <si>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 xml:space="preserve">Оплата за услуги связи </t>
  </si>
  <si>
    <t>SHMIDT ANNA</t>
  </si>
  <si>
    <t>ZHANNA STANOVSKAYA</t>
  </si>
  <si>
    <t>DINARA SHAYKHINA</t>
  </si>
  <si>
    <t>EKATERINA MAKARENKOVA</t>
  </si>
  <si>
    <t>ELENA KHARCHUTKINA</t>
  </si>
  <si>
    <t>ELENA ZAITSEVA</t>
  </si>
  <si>
    <t>PRONCHENKOVA</t>
  </si>
  <si>
    <t>KRI</t>
  </si>
  <si>
    <t>YANA SVININA</t>
  </si>
  <si>
    <t>LYUDMILA MAZIKOVA</t>
  </si>
  <si>
    <t>MARINA KOSTEREVA</t>
  </si>
  <si>
    <t>OLGA SVESHNIKOVA</t>
  </si>
  <si>
    <t>MURAD SAIDOV</t>
  </si>
  <si>
    <t>NINA POMUKHINA</t>
  </si>
  <si>
    <t>OLGA FEDOSKINA</t>
  </si>
  <si>
    <t>YULIYA SEMENOVA</t>
  </si>
  <si>
    <t>ALEXANDER KOTOV</t>
  </si>
  <si>
    <t>V.OBUSHINSKY</t>
  </si>
  <si>
    <t>Оплата почтовых расходов</t>
  </si>
  <si>
    <t xml:space="preserve">Благотворительное пожертвование </t>
  </si>
  <si>
    <t>Тархова Валерия Сергеевна</t>
  </si>
  <si>
    <t>Сукорцева Александра Сергеевна</t>
  </si>
  <si>
    <t>Пашина Ксения Андреевна</t>
  </si>
  <si>
    <t>0533</t>
  </si>
  <si>
    <t>5747</t>
  </si>
  <si>
    <t>7451</t>
  </si>
  <si>
    <t>8152</t>
  </si>
  <si>
    <t>6234</t>
  </si>
  <si>
    <t>0122</t>
  </si>
  <si>
    <t>5255</t>
  </si>
  <si>
    <t>9370</t>
  </si>
  <si>
    <t>7705</t>
  </si>
  <si>
    <t>ANNA PAVLOVSKAYA</t>
  </si>
  <si>
    <t>FAINA RAYGORODSKAYA</t>
  </si>
  <si>
    <t>IRINA LAKTYUSHINA</t>
  </si>
  <si>
    <t>TATYANA SHASHKINA</t>
  </si>
  <si>
    <t>Программа "Мобильное приложение "Помощник Рэй"</t>
  </si>
  <si>
    <t>Программа ""Социальное зоотакси "РэйМобиль"</t>
  </si>
  <si>
    <t>Итого:</t>
  </si>
  <si>
    <t xml:space="preserve">Оплата за лекарственные препараты для кота Вениамина </t>
  </si>
  <si>
    <t>14.06.2018</t>
  </si>
  <si>
    <t>15.06.2018</t>
  </si>
  <si>
    <t>18.06.2018</t>
  </si>
  <si>
    <t>19.06.2018</t>
  </si>
  <si>
    <t>20.06.2018</t>
  </si>
  <si>
    <t>21.06.2018</t>
  </si>
  <si>
    <t>22.06.2018</t>
  </si>
  <si>
    <t>25.06.2018</t>
  </si>
  <si>
    <t>26.06.2018</t>
  </si>
  <si>
    <t>27.06.2018</t>
  </si>
  <si>
    <t>28.06.2018</t>
  </si>
  <si>
    <t>29.06.2018</t>
  </si>
  <si>
    <t>01.06.2018</t>
  </si>
  <si>
    <t>04.06.2018</t>
  </si>
  <si>
    <t>05.06.2018</t>
  </si>
  <si>
    <t>06.06.2018</t>
  </si>
  <si>
    <t>07.06.2018</t>
  </si>
  <si>
    <t>08.06.2018</t>
  </si>
  <si>
    <t>09.06.2018</t>
  </si>
  <si>
    <t>17.06.2018</t>
  </si>
  <si>
    <t>24.06.2018</t>
  </si>
  <si>
    <t>03.06.2018</t>
  </si>
  <si>
    <t>12.06.2018</t>
  </si>
  <si>
    <t>13.06.2018</t>
  </si>
  <si>
    <t>LYUDMILA SMOLLER</t>
  </si>
  <si>
    <t>MOMENTUM</t>
  </si>
  <si>
    <t>IRINA ABASHINA</t>
  </si>
  <si>
    <t>ANNA BOGAEVSKAYA</t>
  </si>
  <si>
    <t>KARINA GRIGORYAN</t>
  </si>
  <si>
    <t>FARID AGAEV</t>
  </si>
  <si>
    <t>NIKUTKINA</t>
  </si>
  <si>
    <t>ALINA SILONYAN</t>
  </si>
  <si>
    <t>MR ARTEM ZAKHAROV</t>
  </si>
  <si>
    <t>VALERIYA ARISTOVA</t>
  </si>
  <si>
    <t>ANASTASIA MATVEEVA</t>
  </si>
  <si>
    <t>ANASTASIYA EPIFANOVA</t>
  </si>
  <si>
    <t>ALEXEY MUKHACHEV</t>
  </si>
  <si>
    <t>EKATERINA GORBATIKOVA</t>
  </si>
  <si>
    <t>SERGEY GORSHKOV</t>
  </si>
  <si>
    <t>ARTUR YANBERDIN</t>
  </si>
  <si>
    <t>NATALIYA LEONTENKOVA</t>
  </si>
  <si>
    <t>JULIA GLECHIKOVA</t>
  </si>
  <si>
    <t>POLINA MALYSHKINA</t>
  </si>
  <si>
    <t>PAVEL NIKITCHENKO</t>
  </si>
  <si>
    <t>VASILIY GALIMOV</t>
  </si>
  <si>
    <t>YULIA KHOTEENKOVA</t>
  </si>
  <si>
    <t>OLGA VORONINA</t>
  </si>
  <si>
    <t>ANNA KOROBEINIKOVA</t>
  </si>
  <si>
    <t>TATIANA ROZITIS</t>
  </si>
  <si>
    <t>MARINA SMIRNOVA</t>
  </si>
  <si>
    <t>ANASTASIA DROGALEVA</t>
  </si>
  <si>
    <t>RYS DMITRY</t>
  </si>
  <si>
    <t>DDARINA DIATLENKO</t>
  </si>
  <si>
    <t>ANNA KUZINA</t>
  </si>
  <si>
    <t>VERA PUCHEROVA</t>
  </si>
  <si>
    <t>MARIA UNESIKHINA</t>
  </si>
  <si>
    <t>MARIIA MEDVEDEVAIAKUBITSKA</t>
  </si>
  <si>
    <t>DENIS PROSVIRNIN</t>
  </si>
  <si>
    <t>ANASTASIA DROGALRVA</t>
  </si>
  <si>
    <t>GAVRIIL DINENKO</t>
  </si>
  <si>
    <t>ALEKSANDR GUSEV</t>
  </si>
  <si>
    <t>SOFYA BELOVA</t>
  </si>
  <si>
    <t>NADEZHDA ULYANKINA</t>
  </si>
  <si>
    <t>E BUCHMINSKYA</t>
  </si>
  <si>
    <t>PAVEL BALAGAZOV</t>
  </si>
  <si>
    <t>IRINA BOGDANOVSKAYA</t>
  </si>
  <si>
    <t>MARINA MILOSERDNAIA</t>
  </si>
  <si>
    <t>MARGARITA EROKHINA</t>
  </si>
  <si>
    <t>GALINA NIFONTOVA</t>
  </si>
  <si>
    <t>ANNA KHOMYAKOVA</t>
  </si>
  <si>
    <t>ARTEM GALUSHIN</t>
  </si>
  <si>
    <t>ALEXANDRA BALUSOVA</t>
  </si>
  <si>
    <t>YULIA MATVEEVA</t>
  </si>
  <si>
    <t>VALERIA MIKHAILOVA</t>
  </si>
  <si>
    <t>MARIYA NOVOZHILOVA</t>
  </si>
  <si>
    <t>TATIANA RUDYK</t>
  </si>
  <si>
    <t>ELENA MATVEEVA</t>
  </si>
  <si>
    <t>OLEG LIPIN</t>
  </si>
  <si>
    <t>VIKTORIIA ERSHOVA</t>
  </si>
  <si>
    <t>DARYA SHUSHKEVICH</t>
  </si>
  <si>
    <t>DARIA OSIPOVA</t>
  </si>
  <si>
    <t>RIMMA SAVICHEVA</t>
  </si>
  <si>
    <t>RAMIL ZARTDINOV</t>
  </si>
  <si>
    <t>VALERIY ASVAROV</t>
  </si>
  <si>
    <t>KRISTINA SUNGRAPOVA</t>
  </si>
  <si>
    <t>OLESYA SOKOLOVA</t>
  </si>
  <si>
    <t>ARTEM DAVTYAN</t>
  </si>
  <si>
    <t>KRISTINA IVODITOVA</t>
  </si>
  <si>
    <t>YULIYA KOZYREVA</t>
  </si>
  <si>
    <t>YULIYA KOENOVA</t>
  </si>
  <si>
    <t>OLGA MALMBERG</t>
  </si>
  <si>
    <t>ALENA SINICHKINA</t>
  </si>
  <si>
    <t>DANIIL CHAPLYGIN</t>
  </si>
  <si>
    <t>DANATA JELISEJEVA</t>
  </si>
  <si>
    <t>NINA POPOVA</t>
  </si>
  <si>
    <t>ANNA CHERNIGOVA</t>
  </si>
  <si>
    <t>VIOLETTA VOLOCHAEVA</t>
  </si>
  <si>
    <t>YULIYA FEDOROVSKAYA</t>
  </si>
  <si>
    <t>N.SHUYSKAYA</t>
  </si>
  <si>
    <t>KRISTINA PEGUSHINA</t>
  </si>
  <si>
    <t>OLGA YUSUPOVA</t>
  </si>
  <si>
    <t>ELENA USTINOVA</t>
  </si>
  <si>
    <t>ARTYOM NECHAI</t>
  </si>
  <si>
    <t>A. KONOVALOVA</t>
  </si>
  <si>
    <t>EKATERINA YAKOVKEVA</t>
  </si>
  <si>
    <t>SVETLANA</t>
  </si>
  <si>
    <t>OKSANA KISELEVA</t>
  </si>
  <si>
    <t>EVGENIJ BUKHARKOV</t>
  </si>
  <si>
    <t>OLGA TROFIMENKOVA</t>
  </si>
  <si>
    <t>KSENIA KONONOVA</t>
  </si>
  <si>
    <t>SVETLANA TELYATNIKOVA</t>
  </si>
  <si>
    <t>EKATERINA SHUTOVA</t>
  </si>
  <si>
    <t>DARIA ZAKHAROVA</t>
  </si>
  <si>
    <t>ELENA KOSTINA</t>
  </si>
  <si>
    <t>ELIZAVETA GAVRILOVA</t>
  </si>
  <si>
    <t>YURIY NUKULIN</t>
  </si>
  <si>
    <t>VLADISLAV PISKAREV</t>
  </si>
  <si>
    <t>MIKHAIL SOMOV</t>
  </si>
  <si>
    <t>IURIY LIZUNOV</t>
  </si>
  <si>
    <t>YULIYA OBOLESHEVA</t>
  </si>
  <si>
    <t>RUSLANA LEVINA</t>
  </si>
  <si>
    <t>ALEKSEI STEPANOV</t>
  </si>
  <si>
    <t>VITALY GURYANOV</t>
  </si>
  <si>
    <t>0347</t>
  </si>
  <si>
    <t>0346</t>
  </si>
  <si>
    <t>6715</t>
  </si>
  <si>
    <t>6475</t>
  </si>
  <si>
    <t>4082</t>
  </si>
  <si>
    <t>4411</t>
  </si>
  <si>
    <t>2818</t>
  </si>
  <si>
    <t>5061</t>
  </si>
  <si>
    <t>2182</t>
  </si>
  <si>
    <t>5992</t>
  </si>
  <si>
    <t>9000</t>
  </si>
  <si>
    <t>9477</t>
  </si>
  <si>
    <t>5555</t>
  </si>
  <si>
    <t>8938</t>
  </si>
  <si>
    <t>1590</t>
  </si>
  <si>
    <t>6844</t>
  </si>
  <si>
    <t>8541</t>
  </si>
  <si>
    <t>3731</t>
  </si>
  <si>
    <t>2419</t>
  </si>
  <si>
    <t>0650</t>
  </si>
  <si>
    <t>0213</t>
  </si>
  <si>
    <t>6667</t>
  </si>
  <si>
    <t>7295</t>
  </si>
  <si>
    <t>0455</t>
  </si>
  <si>
    <t>3507</t>
  </si>
  <si>
    <t>8722</t>
  </si>
  <si>
    <t>9119</t>
  </si>
  <si>
    <t>4570</t>
  </si>
  <si>
    <t>4544</t>
  </si>
  <si>
    <t>1694</t>
  </si>
  <si>
    <t>5077</t>
  </si>
  <si>
    <t>1439</t>
  </si>
  <si>
    <t>8357</t>
  </si>
  <si>
    <t>9505</t>
  </si>
  <si>
    <t>6080</t>
  </si>
  <si>
    <t>7933</t>
  </si>
  <si>
    <t>1175</t>
  </si>
  <si>
    <t>4427</t>
  </si>
  <si>
    <t>6140</t>
  </si>
  <si>
    <t>0212</t>
  </si>
  <si>
    <t>5948</t>
  </si>
  <si>
    <t>3362</t>
  </si>
  <si>
    <t>1634</t>
  </si>
  <si>
    <t>7133</t>
  </si>
  <si>
    <t>2259</t>
  </si>
  <si>
    <t>9884</t>
  </si>
  <si>
    <t>8511</t>
  </si>
  <si>
    <t>0560</t>
  </si>
  <si>
    <t>9710</t>
  </si>
  <si>
    <t>9633</t>
  </si>
  <si>
    <t>1898</t>
  </si>
  <si>
    <t>2788</t>
  </si>
  <si>
    <t>3070</t>
  </si>
  <si>
    <t>7321</t>
  </si>
  <si>
    <t>1103</t>
  </si>
  <si>
    <t>8149</t>
  </si>
  <si>
    <t>2193</t>
  </si>
  <si>
    <t>1508</t>
  </si>
  <si>
    <t>6066</t>
  </si>
  <si>
    <t>3075</t>
  </si>
  <si>
    <t>3036</t>
  </si>
  <si>
    <t>6821</t>
  </si>
  <si>
    <t>9266</t>
  </si>
  <si>
    <t>Tatiana Koroleva_x000D_</t>
  </si>
  <si>
    <t xml:space="preserve">Оплата за корм для кота Вениамина  </t>
  </si>
  <si>
    <t xml:space="preserve">Оплата за ветеринарные препараты для Зеленоградского муниципального приюта </t>
  </si>
  <si>
    <t xml:space="preserve">Савельева Анна </t>
  </si>
  <si>
    <t xml:space="preserve">Федякова Екатерина </t>
  </si>
  <si>
    <t xml:space="preserve">Высоцкий Александр </t>
  </si>
  <si>
    <t xml:space="preserve">Кузнецова Екатерина </t>
  </si>
  <si>
    <t xml:space="preserve">Бурдина Елена </t>
  </si>
  <si>
    <t xml:space="preserve">Прудникова Елена </t>
  </si>
  <si>
    <t xml:space="preserve">Гержан Елена </t>
  </si>
  <si>
    <t xml:space="preserve">Давтян Джемма </t>
  </si>
  <si>
    <t xml:space="preserve">Давыдова Олеся </t>
  </si>
  <si>
    <t xml:space="preserve">Сапожникова Ольга </t>
  </si>
  <si>
    <t xml:space="preserve">Рыжкова Наталья </t>
  </si>
  <si>
    <t xml:space="preserve">Желтова Виола </t>
  </si>
  <si>
    <t xml:space="preserve">Егорова Елена </t>
  </si>
  <si>
    <t xml:space="preserve">Белякова Анастасия </t>
  </si>
  <si>
    <t xml:space="preserve">Батеха оксана </t>
  </si>
  <si>
    <t xml:space="preserve">Солнцева Елена </t>
  </si>
  <si>
    <t xml:space="preserve">Хрипунова Екатерина </t>
  </si>
  <si>
    <t xml:space="preserve">Федоренко Елена </t>
  </si>
  <si>
    <t xml:space="preserve">Шаркова Ольга </t>
  </si>
  <si>
    <t xml:space="preserve">Дружинина Ирина </t>
  </si>
  <si>
    <t xml:space="preserve">Воронина Вероника </t>
  </si>
  <si>
    <t xml:space="preserve">Пыленок Кристина </t>
  </si>
  <si>
    <t xml:space="preserve">Дылевская Надежда </t>
  </si>
  <si>
    <t>смирнова ирина евгеньевна</t>
  </si>
  <si>
    <t xml:space="preserve">Москвин Андрей </t>
  </si>
  <si>
    <t>Пермяшкина Анастасия Сергеевна</t>
  </si>
  <si>
    <t>Рудакова Лариса Анатольевна</t>
  </si>
  <si>
    <t xml:space="preserve">Дергилев Василий </t>
  </si>
  <si>
    <t xml:space="preserve">Дорошенко Ия </t>
  </si>
  <si>
    <t>Яговитина Наталья Валерьевна</t>
  </si>
  <si>
    <t>Брулева Валерия Игоревна</t>
  </si>
  <si>
    <t xml:space="preserve">Нурридин Муххитдинович </t>
  </si>
  <si>
    <t xml:space="preserve">Якоченко Кирилл </t>
  </si>
  <si>
    <t xml:space="preserve">Суетинов Женя </t>
  </si>
  <si>
    <t xml:space="preserve">Копылов Евгений </t>
  </si>
  <si>
    <t xml:space="preserve">Моисеева Инга </t>
  </si>
  <si>
    <t xml:space="preserve">Малашин Дмитрий </t>
  </si>
  <si>
    <t xml:space="preserve">Ельшина Юлия </t>
  </si>
  <si>
    <t xml:space="preserve">Павлова Юлия </t>
  </si>
  <si>
    <t>Быкова Анастасия Борисовна</t>
  </si>
  <si>
    <t xml:space="preserve">Кирсанова Анастасия </t>
  </si>
  <si>
    <t xml:space="preserve">Дячкина Полина </t>
  </si>
  <si>
    <t xml:space="preserve">Манушичев Станислав </t>
  </si>
  <si>
    <t xml:space="preserve">Старых Ольга </t>
  </si>
  <si>
    <t xml:space="preserve">ФИРСОВА ИРИНА </t>
  </si>
  <si>
    <t xml:space="preserve">Карпецкая Екатерина </t>
  </si>
  <si>
    <t>фамилия имя отчество</t>
  </si>
  <si>
    <t xml:space="preserve">ОВЧИННИКОВА ТАТЬЯНА </t>
  </si>
  <si>
    <t xml:space="preserve">Каландархонова Любовь </t>
  </si>
  <si>
    <t xml:space="preserve">Смольников Андрей </t>
  </si>
  <si>
    <t>Помыткина Анна Михайловна</t>
  </si>
  <si>
    <t xml:space="preserve">Высоцкая Анастасия </t>
  </si>
  <si>
    <t xml:space="preserve">Лазарева Надежда </t>
  </si>
  <si>
    <t xml:space="preserve">Дунаева Анна </t>
  </si>
  <si>
    <t>Кириллова татьяна викторовна</t>
  </si>
  <si>
    <t xml:space="preserve">Ваймер Олеся </t>
  </si>
  <si>
    <t>Ходжаева Елена Александровна</t>
  </si>
  <si>
    <t xml:space="preserve">Семенова Анна </t>
  </si>
  <si>
    <t>Светунькова Екатерина Максимовна</t>
  </si>
  <si>
    <t xml:space="preserve">Конбекова Ксения </t>
  </si>
  <si>
    <t>Лукьяненко Анжела Юрьевна</t>
  </si>
  <si>
    <t>Антонова наталья владимировна</t>
  </si>
  <si>
    <t>Рогозина Дарья Анатольевна</t>
  </si>
  <si>
    <t>Гусева Татьяна Евгеньевна</t>
  </si>
  <si>
    <t>Цискарадзе Артемий Мамукаевич</t>
  </si>
  <si>
    <t>Фанышев Александр Александрович</t>
  </si>
  <si>
    <t xml:space="preserve">Язневич Елизавета </t>
  </si>
  <si>
    <t xml:space="preserve">Жогина Розалия </t>
  </si>
  <si>
    <t xml:space="preserve">П Анна </t>
  </si>
  <si>
    <t xml:space="preserve">Рюмина Елизавета </t>
  </si>
  <si>
    <t xml:space="preserve">фурцев роман </t>
  </si>
  <si>
    <t>Щербакова Алена Сергеевна</t>
  </si>
  <si>
    <t>Лесина Юлия Михайловна</t>
  </si>
  <si>
    <t>Стрельникова Евгения Александровна</t>
  </si>
  <si>
    <t xml:space="preserve">Бузинов Никита </t>
  </si>
  <si>
    <t>Вотяков Сергей Сергеевич</t>
  </si>
  <si>
    <t>Гранкина Александра Сергеевна</t>
  </si>
  <si>
    <t>Дринь Любовь Владимировна</t>
  </si>
  <si>
    <t>Уяган Владимир Александрович</t>
  </si>
  <si>
    <t>Хитрик Кирилл Константинович</t>
  </si>
  <si>
    <t>Белоконева Валерия Алексеевна</t>
  </si>
  <si>
    <t xml:space="preserve">Поповнина Наталья </t>
  </si>
  <si>
    <t xml:space="preserve">Ломовцева Татьяна </t>
  </si>
  <si>
    <t xml:space="preserve">Еремина Анастасия </t>
  </si>
  <si>
    <t xml:space="preserve">Силичева Нина </t>
  </si>
  <si>
    <t>Имамова Ангелина Рузилевна</t>
  </si>
  <si>
    <t>Богачев Олег Валерьевич</t>
  </si>
  <si>
    <t xml:space="preserve">Иванов Вадим </t>
  </si>
  <si>
    <t>Семенова Елизавета Евгеньевна</t>
  </si>
  <si>
    <t xml:space="preserve">Комогорова Ирина </t>
  </si>
  <si>
    <t xml:space="preserve">Павлова Ольга </t>
  </si>
  <si>
    <t xml:space="preserve">Суслова Арина </t>
  </si>
  <si>
    <t xml:space="preserve">Гурина Алла </t>
  </si>
  <si>
    <t>Пожертвование для алабая Семена</t>
  </si>
  <si>
    <t>Антонов Роман Русланович</t>
  </si>
  <si>
    <t>Пожертвования через платёжную систему PayPal</t>
  </si>
  <si>
    <t>за июнь 2018 года</t>
  </si>
  <si>
    <t>Пожертвования через платёжную систему Yandex.Money</t>
  </si>
  <si>
    <t>Пожертвования через СМС на короткий номер 3434</t>
  </si>
  <si>
    <t>Поступления на расчетный счет Фонда</t>
  </si>
  <si>
    <t>в ПАО "Сбербанк"</t>
  </si>
  <si>
    <t xml:space="preserve"> за июнь 2018 года</t>
  </si>
  <si>
    <t>.</t>
  </si>
  <si>
    <t>Детализация произведенных расходов</t>
  </si>
  <si>
    <t>Отчет о полученных пожертвованиях</t>
  </si>
  <si>
    <t>и произведенных расходах</t>
  </si>
  <si>
    <t>Остаток средств на 01.06.2018</t>
  </si>
  <si>
    <t>Остаток средств на 30.06.2018</t>
  </si>
  <si>
    <t>Благотворительные пожертвования, собранные на благотворительном детском аукционе в честь пятилетия магазина игрушек «Понарошку»</t>
  </si>
  <si>
    <t>Благотворительные пожертвования, собранные в ящик для сбора пожертвований, установленный в зоомагазине "Боряша Марфино"</t>
  </si>
  <si>
    <t>Благотворительные пожертвования, собранные в ящик для сбора пожертвований, установленный в вет. клинике "Свой Доктор Котельники"</t>
  </si>
  <si>
    <t>Благотворительные пожертвования, собранные в ящик для сбора пожертвований, установленный в вет. клинике "Алисавет" на ул. Лобачевского</t>
  </si>
  <si>
    <t>Благотворительные пожертвования, собранные в ящик для сбора пожертвований, установленный в зоомагазине "Лабрадор" на ул. Ладожская</t>
  </si>
  <si>
    <t>Благотворительные пожертвования, собранные в ящик для сбора пожертвований, установленный в зоомагазине "Лабрадор" на ул. Новокузнецкая</t>
  </si>
  <si>
    <t>Благотворительные пожертвования, собранные в ящик для сбора пожертвований, установленный в вет. клинике "Умка"</t>
  </si>
  <si>
    <t>Благотворительные пожертвования, собранные в ящик для сбора пожертвований, установленный в зоомагазине "Зоосити"</t>
  </si>
  <si>
    <t>Благотворительные пожертвования, собранные в ящик для сбора пожертвований, установленный в вет. клинике "Фауна"</t>
  </si>
  <si>
    <t>Svetlana Lipnickiene_x000D_</t>
  </si>
  <si>
    <t>Andrey Ryadovoy</t>
  </si>
  <si>
    <t>Dmitrii Lebedeb</t>
  </si>
  <si>
    <t>Lapteva Svetlana</t>
  </si>
  <si>
    <t>Anastasiya</t>
  </si>
  <si>
    <t>Алексей</t>
  </si>
  <si>
    <t>ELENA VORONINA</t>
  </si>
  <si>
    <t>SVETLANA DENISOVA</t>
  </si>
  <si>
    <t>ANNA KORKH</t>
  </si>
  <si>
    <t>NEGODA ANNA</t>
  </si>
  <si>
    <t>4049</t>
  </si>
  <si>
    <t>7293</t>
  </si>
  <si>
    <t>7871</t>
  </si>
  <si>
    <t>7331</t>
  </si>
  <si>
    <t>6602</t>
  </si>
  <si>
    <t>4872</t>
  </si>
  <si>
    <t>8154</t>
  </si>
  <si>
    <t>1476</t>
  </si>
  <si>
    <t>5981</t>
  </si>
  <si>
    <t>5177</t>
  </si>
  <si>
    <t>7560</t>
  </si>
  <si>
    <t>3250</t>
  </si>
  <si>
    <t>4987</t>
  </si>
  <si>
    <t>0951</t>
  </si>
  <si>
    <t>0235</t>
  </si>
  <si>
    <t>0470</t>
  </si>
  <si>
    <t>4482</t>
  </si>
  <si>
    <t>3211</t>
  </si>
  <si>
    <t>5232</t>
  </si>
  <si>
    <t>1961</t>
  </si>
  <si>
    <t>8402</t>
  </si>
  <si>
    <t>6957</t>
  </si>
  <si>
    <t>9748</t>
  </si>
  <si>
    <t>2725</t>
  </si>
  <si>
    <t>5906</t>
  </si>
  <si>
    <t>2043</t>
  </si>
  <si>
    <t>8121</t>
  </si>
  <si>
    <t>3898</t>
  </si>
  <si>
    <t>4253</t>
  </si>
  <si>
    <t>7621</t>
  </si>
  <si>
    <t>6073</t>
  </si>
  <si>
    <t>4177</t>
  </si>
  <si>
    <t>1090</t>
  </si>
  <si>
    <t>9793</t>
  </si>
  <si>
    <t>2079</t>
  </si>
  <si>
    <t xml:space="preserve">Благотворительные пожертвования, собранные на портале dobro.mail.ru в рамках проекта "Стерилизация" </t>
  </si>
  <si>
    <t>Гудкова Любовь</t>
  </si>
  <si>
    <t>Оплата за видеорегистратор для социального зоотакси "РэйМобиль"</t>
  </si>
  <si>
    <t>Оплата за набор автомобилиста для социального зоотакси "РэйМобиль"</t>
  </si>
  <si>
    <t>Оплата за корма для кошек и наполнитель для группы помощи животным "Возьми хвостик"</t>
  </si>
  <si>
    <t>Оплата за попону для собаки Бумбы</t>
  </si>
  <si>
    <t>Оплата за хозтовары для фестиваля "Собаки в городе. Снова!"</t>
  </si>
  <si>
    <t xml:space="preserve">Оплата за страхование автомобиля за период 07.06.2018 по 06.06.2019. </t>
  </si>
  <si>
    <t>Оплата за карту памяти для видеорегистратора для социального зоотакси "РэйМобиль"</t>
  </si>
  <si>
    <t>Оплата за аренду зала для мероприятия</t>
  </si>
  <si>
    <t>Андрей Сомов</t>
  </si>
  <si>
    <t>Колдаева Екатерина Михайловна</t>
  </si>
  <si>
    <t>Размахнина Дарья Юрьевна</t>
  </si>
  <si>
    <t xml:space="preserve">Волкова Наталья </t>
  </si>
  <si>
    <t xml:space="preserve">Сергеева Марина </t>
  </si>
  <si>
    <t>Кононова Анна Михайловна</t>
  </si>
  <si>
    <t xml:space="preserve">Котова Елена </t>
  </si>
  <si>
    <t>Благотворительные пожертвования, собранные на фестивале "Собаки в городе. Снова!"</t>
  </si>
  <si>
    <t>Общая сумма пожертвований за июнь 2018 г.</t>
  </si>
  <si>
    <t>Произведенные расходы за июнь 2018 г.</t>
  </si>
  <si>
    <t>Оплата труда сотрудника, занятого в реализации проекта, за июнь</t>
  </si>
  <si>
    <t>Оплата труда сотрудников, занятых в реализации проекта (2 человека), за июнь</t>
  </si>
  <si>
    <t>Налоги и взносы от ФОТ сотрудников, занятых в релизации проекта, за июнь</t>
  </si>
  <si>
    <t>Оплата за программу для ЭВМ для сдачи отчетности в ПФР</t>
  </si>
  <si>
    <t>Оплата труда АУП (координирование и развитие Фонда, бух. учет, 3 человека) за июнь</t>
  </si>
  <si>
    <t>Перечисление налогов и взносов от ФОТ за июнь</t>
  </si>
  <si>
    <t>Оплата за аренду нежилого помещения за июнь</t>
  </si>
  <si>
    <t>Оплата за аренду нежилого помещения за июль</t>
  </si>
  <si>
    <t>Анонимно</t>
  </si>
  <si>
    <t>Благотворительное пожертвование для котенка Паулины</t>
  </si>
  <si>
    <t>Благотворительное пожертвование на лечение коту Остину</t>
  </si>
  <si>
    <t>Благотворительное пожертвование для котенка Джимми</t>
  </si>
  <si>
    <t>Благотворительное пожертвование для кота Севера</t>
  </si>
  <si>
    <t>Благотворительное пожертвование для кота Льва</t>
  </si>
  <si>
    <t>Благотворительное пожертвование для алабая Семена</t>
  </si>
  <si>
    <t>Благотворительное пожертвование для Семена</t>
  </si>
  <si>
    <t>Безрукова Наталья Евгеньевна</t>
  </si>
  <si>
    <t>Полина</t>
  </si>
  <si>
    <t>Соболева Александра</t>
  </si>
  <si>
    <t>Благотворительное пожертвование для Семёна</t>
  </si>
  <si>
    <t>Благотворительное пожертвование на операцию Семену</t>
  </si>
  <si>
    <t>Благотворительное пожертвование для Сэма</t>
  </si>
  <si>
    <t>Благотворительное пожертвование на лечение алабая Семёна</t>
  </si>
  <si>
    <t>Благотворительное пожертвование для кошки Рыси</t>
  </si>
  <si>
    <t>Благотворительное пожертвование для кошки Флёр</t>
  </si>
  <si>
    <t>Благотворительное пожертвование для алабая Семёна</t>
  </si>
  <si>
    <t>Благотворительное пожертвование для котенка Лилу</t>
  </si>
  <si>
    <t>Оплата за ГСМ для автомобиля</t>
  </si>
  <si>
    <t>Оплата за корма для приюта "Рыжик Кузя" г. Дубна</t>
  </si>
  <si>
    <t>Оплата за корм для собак для мини-приюта Никиты Киселева в Звенигороде</t>
  </si>
  <si>
    <t xml:space="preserve">Оплата за корм для собак для мини-приюта "Теремок" </t>
  </si>
  <si>
    <t>Итого по программе:</t>
  </si>
  <si>
    <t>Оплата за вет. услуги - за стерилизацию трех кошек</t>
  </si>
  <si>
    <t>Оплата за выезд ветврача и осмотр животных, участвующих в фестивале "Собаки в городе. Снова!"</t>
  </si>
  <si>
    <t>Оплата за печать годового отчета о работе фонда за 2017 год</t>
  </si>
  <si>
    <t>Оплата за бухгалтерское обслуживание за июнь 2018</t>
  </si>
  <si>
    <t>Всего:</t>
  </si>
  <si>
    <t>Благотворительное пожертвование от БФ "Нужна помощь" в рамках благотворительной программы "Нужна помощь"</t>
  </si>
  <si>
    <t>Оплата за вет. услуги - стерилизацию кошек Снежинка, Пушинка, Гера и собаки Джули в вет. клинике "Дорог каждый"</t>
  </si>
  <si>
    <t>Оплата за медикаменты для приюта "Верные друзья"</t>
  </si>
  <si>
    <t>Благотворительное пожертвование для котенка Рыжего</t>
  </si>
  <si>
    <t xml:space="preserve">Оплата за вет. услуги - лечение собаки Амалии в вет. клинике "Биоконтроль"  </t>
  </si>
  <si>
    <t xml:space="preserve">Оплата за вет. услуги - лечение собаки Шерри в вет. клинике "Биоконтроль"  </t>
  </si>
  <si>
    <t xml:space="preserve">Оплата за вет. услуги - лечение кота Левы в вет. клинике "Ковчег"  </t>
  </si>
  <si>
    <t xml:space="preserve">Оплата за вет. услуги - лечение кота Севера в вет. клинике "Ковчег"  </t>
  </si>
  <si>
    <t xml:space="preserve">Оплата за вет. услуги - лечение кошки Рысь в вет. клинике "Ковчег"  </t>
  </si>
  <si>
    <t xml:space="preserve">Оплата за вет. услуги - лечение кошки Флёр в вет. клинике "Ковчег"  </t>
  </si>
  <si>
    <t>Оплата за вет. услуги - операцию собаке Семёну в вет. клинике "Алисавет"</t>
  </si>
  <si>
    <t>Оплата за вет. услуги - лечение собаки Дрим в вет. клинике "Умка"</t>
  </si>
  <si>
    <t xml:space="preserve">Оплата за вет. услуги - лечение собаки Амилии в вет. клинике "Биоконтроль"  </t>
  </si>
  <si>
    <t xml:space="preserve">Оплата за вет. услуги - лечение собаки Ноя в вет. клинике "В мире животных"  </t>
  </si>
  <si>
    <t xml:space="preserve">Оплата за вет. услуги - люминесцетную диагностику кошке Саре в вет. клинике "Фауна"  </t>
  </si>
  <si>
    <t xml:space="preserve">Оплата за вет. услуги - лечение котенка Рыжего в вет. клинике "Аист-вет Строгино"  </t>
  </si>
  <si>
    <t xml:space="preserve">Оплата за вет. услуги - лечение и стационарное содержание котят Иды и Эмиля в вет клинике "Аист-вет Строгино"  </t>
  </si>
  <si>
    <t xml:space="preserve">Оплата за вет. услуги - лечение и стационарное содержание котенка Джимми в вет. клинике "Аист-вет Строгино"  </t>
  </si>
  <si>
    <t xml:space="preserve">Оплата за вет. услуги - лечение кота Балу в вет. центре "Комондор"  </t>
  </si>
  <si>
    <t xml:space="preserve">Оплата за вет. услуги - обследование кота Рыжика в вет. центре "Комондор"  </t>
  </si>
  <si>
    <t xml:space="preserve">Оплата за вет. услуги - вакцинацию котенка Паулины в вет. клинике "Аист-вет Строгино"  </t>
  </si>
  <si>
    <t xml:space="preserve">Оплата за вет. услуги - лечение кота Вениамина в вет. центре "Комондор"  </t>
  </si>
  <si>
    <t xml:space="preserve">Оплата за вет. услуги - стационарное содержание и внутривенные вливания кошки Муси в вет. клинике "Аист-вет Строгино"  </t>
  </si>
  <si>
    <t xml:space="preserve">Оплата за вет. услуги - лечение кота Чешира в вет клинике "Ковчег"  </t>
  </si>
  <si>
    <t xml:space="preserve">Оплата за вет. услуги - стерилизацию собаки Ассоль в вет. клинике "Умка" </t>
  </si>
  <si>
    <t xml:space="preserve">Оплата за вет. услуги - стерилизацию собаки Шуны в вет. клинике "Беланта Братеево" </t>
  </si>
  <si>
    <t xml:space="preserve">Оплата за вет. услуги - стерилизацию кошки Серафимы в вет. клинике "Дорог каждый" </t>
  </si>
  <si>
    <t>Оплата за вет. услуги - стерилизацию и стационарное содержание кошки Царапки в вет. клинике "Аист-вет Одинцово"</t>
  </si>
  <si>
    <t xml:space="preserve">Оплата за вет. услуги - стерилизацию и стационарное содержание собаки Моники в вет. клинике "Фауна" </t>
  </si>
  <si>
    <t xml:space="preserve">Оплата за вет. услуги - стационарное содержание кошки Царапки в вет. клинике "Аист-вет Одинцово" </t>
  </si>
  <si>
    <t xml:space="preserve">Оплата за вет. услуги - кастрацию собаки Миши в вет. клинике "Поливет" </t>
  </si>
  <si>
    <t xml:space="preserve">Оплата за вет. услуги - стационарное содержание собак  Бони и Лисички в вет. клинике "Фауна" </t>
  </si>
  <si>
    <t xml:space="preserve">Оплата за вет. услуги - стерилизацию собак Бони и Лисички в вет. клинике "Фауна" </t>
  </si>
  <si>
    <t xml:space="preserve">Оплата за вет. услуги - стерилизацию кошек Сары, Малышки, Багиры и кастрацию кота Барсика в вет. клинике "Дорог каждый" </t>
  </si>
  <si>
    <t xml:space="preserve">Оплата за вет. услуги - стерилизацию и стационарное содержание кошки Стеллы в вет. клинике "Аист-вет Строгино" </t>
  </si>
  <si>
    <t xml:space="preserve">Оплата за вет. услуги - стерилизацию котов Тайсон и Дымка в  вет. клинике "Поливет" </t>
  </si>
  <si>
    <t xml:space="preserve">Оплата за вет. услуги - стерилизацию кошки Чары вет. клинике "Поливет" </t>
  </si>
  <si>
    <t xml:space="preserve">Оплата за вет. услуги - стерилизацию собаки Синди и кастрацию кота Гарри в вет. клинике "Дорог каждый" </t>
  </si>
  <si>
    <t xml:space="preserve">Оплата за вет. услуги - кастрацию котов Гриши, Масика, Васи, Тёмы, Чирика в вет. клинике "Дорог каждый" </t>
  </si>
  <si>
    <t xml:space="preserve">Оплата за вет. услуги - стерилизацию  кошки Муси в вет. клинике "Аист-вет Строгино" </t>
  </si>
  <si>
    <t xml:space="preserve">Оплата за вет. услуги - стерилизацию собаки  Клер в вет. клинике "Алисавет Бутово" </t>
  </si>
  <si>
    <t xml:space="preserve">Оплата за вет. услуги - стерилизацию кошки Настасьи в вет. клинике "Свой Доктор Кунцево" </t>
  </si>
  <si>
    <t xml:space="preserve">Оплата за вет. услуги - стерилизацию собаки Полли  в вет. клинике "Свой Доктор Кунцево" </t>
  </si>
  <si>
    <t xml:space="preserve">Оплата за вет. услуги - стерилизацию собаки Эшли в вет. клинике "Свой Доктор Кунцево" </t>
  </si>
  <si>
    <t xml:space="preserve">Оплата за вет. услуги - стерилизацию кошек Ксюши, Ксюни, Ночки, Ксаны, Белки, Маси, Мурки и Муси в вет. клинике "Дорог каждый" </t>
  </si>
  <si>
    <t xml:space="preserve">Оплата за вет. услуги - стерилизацию собаки Бумбы в вет. клинике "Ковчег" </t>
  </si>
  <si>
    <t>100,00 RUB</t>
  </si>
  <si>
    <t>300,00 RUB</t>
  </si>
  <si>
    <t>500,00 RUB</t>
  </si>
  <si>
    <t>Благотворительное пожертвование от фонда "LAPA"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</si>
</sst>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#\ ##0.00"/>
    <numFmt numFmtId="166" formatCode="dd\.mm\.yyyy"/>
    <numFmt numFmtId="167" formatCode="[$-419]mmmm\ yyyy;@"/>
  </numFmts>
  <fonts count="30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4"/>
      <color theme="3"/>
      <name val="Calibri"/>
      <family val="2"/>
      <charset val="204"/>
    </font>
    <font>
      <sz val="8"/>
      <color rgb="FF333333"/>
      <name val="Arial"/>
      <family val="2"/>
    </font>
    <font>
      <b/>
      <i/>
      <sz val="14"/>
      <color rgb="FF2D4E77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name val="Calibri"/>
      <family val="2"/>
      <charset val="204"/>
    </font>
    <font>
      <b/>
      <i/>
      <sz val="14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DCE7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Fill="0" applyProtection="0"/>
    <xf numFmtId="0" fontId="9" fillId="0" borderId="0"/>
    <xf numFmtId="0" fontId="11" fillId="0" borderId="0"/>
  </cellStyleXfs>
  <cellXfs count="210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4" fillId="3" borderId="2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3" borderId="3" xfId="0" applyFont="1" applyFill="1" applyBorder="1" applyProtection="1"/>
    <xf numFmtId="0" fontId="5" fillId="3" borderId="3" xfId="0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7" fillId="3" borderId="3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164" fontId="8" fillId="3" borderId="3" xfId="0" applyNumberFormat="1" applyFont="1" applyFill="1" applyBorder="1" applyAlignment="1" applyProtection="1">
      <alignment vertical="center"/>
    </xf>
    <xf numFmtId="164" fontId="7" fillId="3" borderId="3" xfId="0" applyNumberFormat="1" applyFont="1" applyFill="1" applyBorder="1" applyAlignment="1" applyProtection="1">
      <alignment vertical="center"/>
    </xf>
    <xf numFmtId="0" fontId="3" fillId="0" borderId="4" xfId="0" applyFont="1" applyFill="1" applyBorder="1" applyProtection="1"/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3" borderId="2" xfId="0" applyFont="1" applyFill="1" applyBorder="1" applyAlignment="1" applyProtection="1">
      <alignment horizontal="center" vertical="center"/>
    </xf>
    <xf numFmtId="4" fontId="3" fillId="0" borderId="4" xfId="0" applyNumberFormat="1" applyFont="1" applyFill="1" applyBorder="1" applyAlignment="1" applyProtection="1">
      <alignment horizontal="center" vertical="center"/>
    </xf>
    <xf numFmtId="4" fontId="0" fillId="0" borderId="4" xfId="0" applyNumberForma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4" fillId="3" borderId="3" xfId="0" applyFont="1" applyFill="1" applyBorder="1" applyAlignment="1" applyProtection="1">
      <alignment vertical="top" wrapText="1"/>
    </xf>
    <xf numFmtId="4" fontId="4" fillId="3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7" fillId="4" borderId="1" xfId="0" applyFont="1" applyFill="1" applyBorder="1" applyAlignment="1" applyProtection="1">
      <alignment horizontal="left" vertical="center"/>
    </xf>
    <xf numFmtId="4" fontId="0" fillId="4" borderId="2" xfId="0" applyNumberFormat="1" applyFill="1" applyBorder="1" applyAlignment="1" applyProtection="1">
      <alignment horizontal="center" vertical="center"/>
    </xf>
    <xf numFmtId="164" fontId="7" fillId="4" borderId="3" xfId="0" applyNumberFormat="1" applyFont="1" applyFill="1" applyBorder="1" applyAlignment="1" applyProtection="1">
      <alignment horizontal="right"/>
    </xf>
    <xf numFmtId="14" fontId="0" fillId="0" borderId="0" xfId="0" applyNumberFormat="1" applyFill="1" applyAlignment="1" applyProtection="1">
      <alignment horizontal="center"/>
    </xf>
    <xf numFmtId="0" fontId="10" fillId="0" borderId="4" xfId="0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6" fontId="3" fillId="0" borderId="4" xfId="0" applyNumberFormat="1" applyFont="1" applyFill="1" applyBorder="1" applyAlignment="1" applyProtection="1">
      <alignment horizontal="center" vertical="center"/>
    </xf>
    <xf numFmtId="0" fontId="0" fillId="0" borderId="0" xfId="0"/>
    <xf numFmtId="4" fontId="0" fillId="3" borderId="5" xfId="0" applyNumberFormat="1" applyFill="1" applyBorder="1" applyProtection="1"/>
    <xf numFmtId="0" fontId="0" fillId="3" borderId="6" xfId="0" applyFill="1" applyBorder="1" applyProtection="1"/>
    <xf numFmtId="4" fontId="0" fillId="3" borderId="2" xfId="0" applyNumberFormat="1" applyFill="1" applyBorder="1" applyProtection="1"/>
    <xf numFmtId="0" fontId="14" fillId="0" borderId="4" xfId="0" applyFont="1" applyBorder="1"/>
    <xf numFmtId="166" fontId="14" fillId="0" borderId="4" xfId="0" applyNumberFormat="1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/>
    <xf numFmtId="2" fontId="5" fillId="3" borderId="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Alignment="1" applyProtection="1">
      <alignment horizontal="center" vertical="center"/>
    </xf>
    <xf numFmtId="14" fontId="13" fillId="0" borderId="4" xfId="0" applyNumberFormat="1" applyFont="1" applyFill="1" applyBorder="1" applyAlignment="1" applyProtection="1">
      <alignment horizontal="center" vertical="center"/>
    </xf>
    <xf numFmtId="4" fontId="13" fillId="0" borderId="4" xfId="0" applyNumberFormat="1" applyFont="1" applyFill="1" applyBorder="1" applyAlignment="1" applyProtection="1">
      <alignment horizontal="center" vertical="center"/>
    </xf>
    <xf numFmtId="4" fontId="13" fillId="0" borderId="4" xfId="0" applyNumberFormat="1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/>
    </xf>
    <xf numFmtId="0" fontId="0" fillId="3" borderId="3" xfId="0" applyFill="1" applyBorder="1"/>
    <xf numFmtId="0" fontId="4" fillId="3" borderId="7" xfId="0" applyFont="1" applyFill="1" applyBorder="1" applyAlignment="1" applyProtection="1">
      <alignment horizontal="center"/>
    </xf>
    <xf numFmtId="0" fontId="11" fillId="0" borderId="0" xfId="2" applyAlignment="1">
      <alignment wrapText="1"/>
    </xf>
    <xf numFmtId="0" fontId="19" fillId="0" borderId="0" xfId="0" applyFont="1" applyFill="1" applyAlignment="1" applyProtection="1">
      <alignment horizontal="center"/>
    </xf>
    <xf numFmtId="14" fontId="13" fillId="0" borderId="9" xfId="2" applyNumberFormat="1" applyFont="1" applyFill="1" applyBorder="1" applyAlignment="1">
      <alignment horizontal="center"/>
    </xf>
    <xf numFmtId="0" fontId="13" fillId="0" borderId="9" xfId="2" applyFont="1" applyFill="1" applyBorder="1" applyAlignment="1">
      <alignment wrapText="1"/>
    </xf>
    <xf numFmtId="0" fontId="13" fillId="0" borderId="9" xfId="0" applyFont="1" applyFill="1" applyBorder="1" applyAlignment="1" applyProtection="1">
      <alignment horizontal="left"/>
    </xf>
    <xf numFmtId="4" fontId="0" fillId="0" borderId="0" xfId="0" applyNumberFormat="1" applyFill="1" applyAlignment="1" applyProtection="1">
      <alignment wrapText="1"/>
    </xf>
    <xf numFmtId="0" fontId="3" fillId="0" borderId="10" xfId="0" applyFont="1" applyFill="1" applyBorder="1" applyProtection="1"/>
    <xf numFmtId="0" fontId="0" fillId="0" borderId="0" xfId="0" applyFill="1" applyBorder="1" applyAlignment="1" applyProtection="1">
      <alignment wrapText="1"/>
    </xf>
    <xf numFmtId="0" fontId="17" fillId="0" borderId="0" xfId="0" applyFont="1" applyFill="1" applyBorder="1" applyAlignment="1">
      <alignment horizontal="left" vertical="top"/>
    </xf>
    <xf numFmtId="2" fontId="17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Protection="1"/>
    <xf numFmtId="0" fontId="13" fillId="0" borderId="9" xfId="0" applyFont="1" applyFill="1" applyBorder="1" applyAlignment="1">
      <alignment horizontal="center"/>
    </xf>
    <xf numFmtId="0" fontId="13" fillId="0" borderId="9" xfId="0" applyFont="1" applyFill="1" applyBorder="1"/>
    <xf numFmtId="14" fontId="13" fillId="0" borderId="9" xfId="0" applyNumberFormat="1" applyFont="1" applyFill="1" applyBorder="1" applyAlignment="1">
      <alignment horizontal="center"/>
    </xf>
    <xf numFmtId="14" fontId="13" fillId="0" borderId="9" xfId="0" applyNumberFormat="1" applyFont="1" applyFill="1" applyBorder="1" applyAlignment="1" applyProtection="1">
      <alignment horizontal="center" vertical="center"/>
    </xf>
    <xf numFmtId="14" fontId="0" fillId="0" borderId="4" xfId="0" applyNumberFormat="1" applyBorder="1" applyAlignment="1">
      <alignment horizont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164" fontId="6" fillId="4" borderId="3" xfId="0" applyNumberFormat="1" applyFont="1" applyFill="1" applyBorder="1" applyAlignment="1" applyProtection="1">
      <alignment horizontal="right" vertical="center"/>
    </xf>
    <xf numFmtId="164" fontId="4" fillId="4" borderId="3" xfId="0" applyNumberFormat="1" applyFont="1" applyFill="1" applyBorder="1" applyAlignment="1" applyProtection="1">
      <alignment horizontal="right"/>
    </xf>
    <xf numFmtId="0" fontId="13" fillId="0" borderId="9" xfId="0" applyFont="1" applyFill="1" applyBorder="1" applyAlignment="1" applyProtection="1">
      <alignment horizontal="left" vertical="center"/>
    </xf>
    <xf numFmtId="164" fontId="6" fillId="4" borderId="3" xfId="0" applyNumberFormat="1" applyFont="1" applyFill="1" applyBorder="1" applyAlignment="1" applyProtection="1">
      <alignment horizontal="right"/>
    </xf>
    <xf numFmtId="0" fontId="20" fillId="0" borderId="0" xfId="0" applyFont="1" applyFill="1" applyAlignment="1" applyProtection="1">
      <alignment horizontal="center" vertical="center"/>
    </xf>
    <xf numFmtId="0" fontId="20" fillId="0" borderId="0" xfId="0" applyFont="1" applyFill="1" applyProtection="1"/>
    <xf numFmtId="0" fontId="23" fillId="0" borderId="0" xfId="0" applyFont="1" applyFill="1" applyAlignment="1" applyProtection="1">
      <alignment horizontal="justify"/>
    </xf>
    <xf numFmtId="4" fontId="14" fillId="0" borderId="4" xfId="0" applyNumberFormat="1" applyFont="1" applyFill="1" applyBorder="1" applyAlignment="1">
      <alignment horizontal="center" vertical="top"/>
    </xf>
    <xf numFmtId="14" fontId="14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justify" vertical="center" wrapText="1"/>
    </xf>
    <xf numFmtId="0" fontId="14" fillId="0" borderId="4" xfId="0" applyNumberFormat="1" applyFont="1" applyFill="1" applyBorder="1" applyAlignment="1">
      <alignment horizontal="left" vertical="center" wrapText="1"/>
    </xf>
    <xf numFmtId="14" fontId="14" fillId="0" borderId="4" xfId="0" applyNumberFormat="1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20" fillId="0" borderId="0" xfId="0" applyFont="1" applyFill="1" applyAlignment="1" applyProtection="1">
      <alignment horizontal="justify"/>
    </xf>
    <xf numFmtId="0" fontId="22" fillId="0" borderId="0" xfId="0" applyFont="1" applyFill="1" applyProtection="1"/>
    <xf numFmtId="0" fontId="25" fillId="3" borderId="1" xfId="0" applyFont="1" applyFill="1" applyBorder="1" applyAlignment="1" applyProtection="1">
      <alignment horizontal="center" vertical="center"/>
    </xf>
    <xf numFmtId="4" fontId="25" fillId="3" borderId="2" xfId="0" applyNumberFormat="1" applyFont="1" applyFill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166" fontId="14" fillId="2" borderId="4" xfId="0" applyNumberFormat="1" applyFont="1" applyFill="1" applyBorder="1" applyAlignment="1" applyProtection="1">
      <alignment horizontal="center" vertical="center" wrapText="1"/>
    </xf>
    <xf numFmtId="4" fontId="14" fillId="2" borderId="4" xfId="0" applyNumberFormat="1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4" fillId="2" borderId="2" xfId="0" applyNumberFormat="1" applyFont="1" applyFill="1" applyBorder="1" applyAlignment="1">
      <alignment horizontal="left" vertical="top"/>
    </xf>
    <xf numFmtId="0" fontId="14" fillId="2" borderId="3" xfId="0" applyNumberFormat="1" applyFont="1" applyFill="1" applyBorder="1" applyAlignment="1">
      <alignment horizontal="left" vertical="top"/>
    </xf>
    <xf numFmtId="4" fontId="26" fillId="3" borderId="2" xfId="0" applyNumberFormat="1" applyFont="1" applyFill="1" applyBorder="1" applyAlignment="1" applyProtection="1">
      <alignment horizontal="center"/>
    </xf>
    <xf numFmtId="0" fontId="20" fillId="3" borderId="3" xfId="0" applyFont="1" applyFill="1" applyBorder="1" applyProtection="1"/>
    <xf numFmtId="0" fontId="28" fillId="0" borderId="4" xfId="0" applyNumberFormat="1" applyFont="1" applyFill="1" applyBorder="1" applyAlignment="1" applyProtection="1">
      <alignment horizontal="left" vertical="center" wrapText="1"/>
    </xf>
    <xf numFmtId="0" fontId="29" fillId="6" borderId="11" xfId="0" applyNumberFormat="1" applyFont="1" applyFill="1" applyBorder="1" applyAlignment="1" applyProtection="1">
      <alignment horizontal="left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167" fontId="3" fillId="0" borderId="4" xfId="0" applyNumberFormat="1" applyFont="1" applyBorder="1" applyAlignment="1">
      <alignment horizontal="center"/>
    </xf>
    <xf numFmtId="2" fontId="13" fillId="0" borderId="9" xfId="2" applyNumberFormat="1" applyFont="1" applyFill="1" applyBorder="1" applyAlignment="1">
      <alignment horizontal="center"/>
    </xf>
    <xf numFmtId="2" fontId="13" fillId="0" borderId="4" xfId="0" applyNumberFormat="1" applyFont="1" applyFill="1" applyBorder="1" applyAlignment="1" applyProtection="1">
      <alignment horizontal="center" vertical="center"/>
    </xf>
    <xf numFmtId="166" fontId="15" fillId="2" borderId="1" xfId="0" applyNumberFormat="1" applyFont="1" applyFill="1" applyBorder="1" applyAlignment="1" applyProtection="1">
      <alignment horizontal="center" vertical="center" wrapText="1"/>
    </xf>
    <xf numFmtId="4" fontId="24" fillId="5" borderId="2" xfId="0" applyNumberFormat="1" applyFont="1" applyFill="1" applyBorder="1" applyAlignment="1" applyProtection="1">
      <alignment horizontal="center" vertical="center" wrapText="1"/>
    </xf>
    <xf numFmtId="4" fontId="24" fillId="5" borderId="4" xfId="0" applyNumberFormat="1" applyFont="1" applyFill="1" applyBorder="1" applyAlignment="1" applyProtection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top"/>
    </xf>
    <xf numFmtId="167" fontId="14" fillId="2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>
      <alignment vertical="center" wrapText="1"/>
    </xf>
    <xf numFmtId="0" fontId="28" fillId="0" borderId="4" xfId="0" applyNumberFormat="1" applyFont="1" applyFill="1" applyBorder="1" applyAlignment="1" applyProtection="1">
      <alignment vertical="center" wrapText="1"/>
    </xf>
    <xf numFmtId="0" fontId="15" fillId="0" borderId="4" xfId="0" applyNumberFormat="1" applyFont="1" applyFill="1" applyBorder="1" applyAlignment="1">
      <alignment horizontal="center" vertical="center"/>
    </xf>
    <xf numFmtId="4" fontId="24" fillId="5" borderId="4" xfId="0" applyNumberFormat="1" applyFont="1" applyFill="1" applyBorder="1" applyAlignment="1" applyProtection="1">
      <alignment horizontal="center" vertical="center"/>
    </xf>
    <xf numFmtId="4" fontId="24" fillId="5" borderId="4" xfId="0" applyNumberFormat="1" applyFont="1" applyFill="1" applyBorder="1" applyAlignment="1">
      <alignment horizontal="center" vertical="center"/>
    </xf>
    <xf numFmtId="4" fontId="23" fillId="5" borderId="0" xfId="0" applyNumberFormat="1" applyFont="1" applyFill="1" applyAlignment="1" applyProtection="1">
      <alignment horizontal="center" vertical="center"/>
    </xf>
    <xf numFmtId="4" fontId="14" fillId="5" borderId="4" xfId="0" applyNumberFormat="1" applyFont="1" applyFill="1" applyBorder="1" applyAlignment="1">
      <alignment horizontal="center" vertical="center"/>
    </xf>
    <xf numFmtId="4" fontId="20" fillId="5" borderId="0" xfId="0" applyNumberFormat="1" applyFont="1" applyFill="1" applyAlignment="1" applyProtection="1">
      <alignment horizontal="center" vertical="center"/>
    </xf>
    <xf numFmtId="0" fontId="24" fillId="3" borderId="4" xfId="0" applyFont="1" applyFill="1" applyBorder="1" applyAlignment="1" applyProtection="1">
      <alignment horizontal="center" vertical="center"/>
    </xf>
    <xf numFmtId="4" fontId="24" fillId="3" borderId="4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14" fillId="0" borderId="4" xfId="0" applyNumberFormat="1" applyFont="1" applyFill="1" applyBorder="1" applyAlignment="1">
      <alignment horizontal="justify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 applyProtection="1">
      <alignment vertical="center" wrapText="1"/>
    </xf>
    <xf numFmtId="4" fontId="2" fillId="5" borderId="4" xfId="0" applyNumberFormat="1" applyFont="1" applyFill="1" applyBorder="1" applyAlignment="1">
      <alignment horizontal="center" vertical="center"/>
    </xf>
    <xf numFmtId="167" fontId="27" fillId="0" borderId="4" xfId="0" applyNumberFormat="1" applyFont="1" applyBorder="1" applyAlignment="1">
      <alignment horizontal="center" vertical="center"/>
    </xf>
    <xf numFmtId="4" fontId="27" fillId="5" borderId="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4" fontId="14" fillId="0" borderId="1" xfId="0" applyNumberFormat="1" applyFont="1" applyFill="1" applyBorder="1" applyAlignment="1" applyProtection="1">
      <alignment horizontal="center" vertical="center"/>
    </xf>
    <xf numFmtId="4" fontId="14" fillId="5" borderId="4" xfId="0" applyNumberFormat="1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justify" vertical="center" wrapText="1"/>
    </xf>
    <xf numFmtId="0" fontId="14" fillId="0" borderId="4" xfId="0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center"/>
    </xf>
    <xf numFmtId="14" fontId="14" fillId="0" borderId="4" xfId="0" applyNumberFormat="1" applyFont="1" applyFill="1" applyBorder="1" applyAlignment="1" applyProtection="1">
      <alignment horizontal="center" vertical="center" wrapText="1"/>
    </xf>
    <xf numFmtId="2" fontId="20" fillId="0" borderId="0" xfId="0" applyNumberFormat="1" applyFont="1" applyFill="1" applyAlignment="1" applyProtection="1">
      <alignment vertical="center"/>
    </xf>
    <xf numFmtId="4" fontId="14" fillId="5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>
      <alignment horizontal="left" vertical="center"/>
    </xf>
    <xf numFmtId="167" fontId="1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vertical="center" wrapText="1"/>
    </xf>
    <xf numFmtId="0" fontId="27" fillId="0" borderId="4" xfId="0" applyFont="1" applyBorder="1" applyAlignment="1">
      <alignment vertical="center"/>
    </xf>
    <xf numFmtId="0" fontId="14" fillId="0" borderId="4" xfId="0" applyFont="1" applyFill="1" applyBorder="1" applyAlignment="1" applyProtection="1">
      <alignment horizontal="justify" vertical="center"/>
    </xf>
    <xf numFmtId="0" fontId="15" fillId="0" borderId="4" xfId="0" applyFont="1" applyFill="1" applyBorder="1" applyAlignment="1" applyProtection="1">
      <alignment horizontal="center" vertical="center"/>
    </xf>
    <xf numFmtId="4" fontId="13" fillId="0" borderId="4" xfId="0" applyNumberFormat="1" applyFont="1" applyFill="1" applyBorder="1" applyAlignment="1">
      <alignment horizontal="center"/>
    </xf>
    <xf numFmtId="4" fontId="13" fillId="0" borderId="9" xfId="0" applyNumberFormat="1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4" fillId="3" borderId="5" xfId="0" applyNumberFormat="1" applyFont="1" applyFill="1" applyBorder="1" applyAlignment="1" applyProtection="1">
      <alignment horizontal="center"/>
    </xf>
    <xf numFmtId="4" fontId="4" fillId="3" borderId="2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15" fillId="7" borderId="1" xfId="0" applyFont="1" applyFill="1" applyBorder="1" applyAlignment="1" applyProtection="1">
      <alignment horizontal="left" vertical="center"/>
    </xf>
    <xf numFmtId="0" fontId="15" fillId="7" borderId="2" xfId="0" applyFont="1" applyFill="1" applyBorder="1" applyAlignment="1" applyProtection="1">
      <alignment horizontal="left" vertical="center"/>
    </xf>
    <xf numFmtId="0" fontId="15" fillId="7" borderId="3" xfId="0" applyFont="1" applyFill="1" applyBorder="1" applyAlignment="1" applyProtection="1">
      <alignment horizontal="left" vertical="center"/>
    </xf>
    <xf numFmtId="14" fontId="15" fillId="7" borderId="4" xfId="0" applyNumberFormat="1" applyFont="1" applyFill="1" applyBorder="1" applyAlignment="1" applyProtection="1">
      <alignment horizontal="left" vertical="center" wrapText="1"/>
    </xf>
    <xf numFmtId="14" fontId="15" fillId="7" borderId="1" xfId="0" applyNumberFormat="1" applyFont="1" applyFill="1" applyBorder="1" applyAlignment="1" applyProtection="1">
      <alignment horizontal="left" vertical="center"/>
    </xf>
    <xf numFmtId="14" fontId="15" fillId="7" borderId="2" xfId="0" applyNumberFormat="1" applyFont="1" applyFill="1" applyBorder="1" applyAlignment="1" applyProtection="1">
      <alignment horizontal="left" vertical="center"/>
    </xf>
    <xf numFmtId="14" fontId="15" fillId="7" borderId="3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5" fillId="3" borderId="8" xfId="0" applyFont="1" applyFill="1" applyBorder="1" applyAlignment="1" applyProtection="1">
      <alignment horizontal="left" wrapText="1"/>
    </xf>
    <xf numFmtId="0" fontId="5" fillId="3" borderId="5" xfId="0" applyFont="1" applyFill="1" applyBorder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left" wrapText="1"/>
    </xf>
    <xf numFmtId="0" fontId="5" fillId="3" borderId="2" xfId="0" applyFont="1" applyFill="1" applyBorder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5" fillId="3" borderId="2" xfId="0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14" fillId="0" borderId="4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top"/>
    </xf>
    <xf numFmtId="0" fontId="24" fillId="3" borderId="4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justify" wrapText="1"/>
    </xf>
    <xf numFmtId="0" fontId="14" fillId="0" borderId="3" xfId="0" applyFont="1" applyFill="1" applyBorder="1" applyAlignment="1">
      <alignment horizontal="justify" wrapText="1"/>
    </xf>
    <xf numFmtId="14" fontId="24" fillId="3" borderId="1" xfId="0" applyNumberFormat="1" applyFont="1" applyFill="1" applyBorder="1" applyAlignment="1" applyProtection="1">
      <alignment horizontal="left" vertical="center"/>
    </xf>
    <xf numFmtId="14" fontId="24" fillId="3" borderId="2" xfId="0" applyNumberFormat="1" applyFont="1" applyFill="1" applyBorder="1" applyAlignment="1" applyProtection="1">
      <alignment horizontal="left" vertical="center"/>
    </xf>
    <xf numFmtId="14" fontId="24" fillId="3" borderId="3" xfId="0" applyNumberFormat="1" applyFont="1" applyFill="1" applyBorder="1" applyAlignment="1" applyProtection="1">
      <alignment horizontal="left" vertical="center"/>
    </xf>
    <xf numFmtId="0" fontId="25" fillId="3" borderId="1" xfId="0" applyFont="1" applyFill="1" applyBorder="1" applyAlignment="1" applyProtection="1">
      <alignment horizontal="left"/>
    </xf>
    <xf numFmtId="0" fontId="25" fillId="3" borderId="2" xfId="0" applyFont="1" applyFill="1" applyBorder="1" applyAlignment="1" applyProtection="1">
      <alignment horizontal="left"/>
    </xf>
    <xf numFmtId="0" fontId="25" fillId="3" borderId="3" xfId="0" applyFont="1" applyFill="1" applyBorder="1" applyAlignment="1" applyProtection="1">
      <alignment horizontal="left"/>
    </xf>
    <xf numFmtId="0" fontId="22" fillId="0" borderId="0" xfId="0" applyFont="1" applyFill="1" applyAlignment="1" applyProtection="1">
      <alignment horizontal="center" vertical="center"/>
    </xf>
    <xf numFmtId="14" fontId="13" fillId="0" borderId="9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7F0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1438275</xdr:colOff>
      <xdr:row>6</xdr:row>
      <xdr:rowOff>38101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382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1447800</xdr:colOff>
      <xdr:row>6</xdr:row>
      <xdr:rowOff>33619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52843" cy="1322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6</xdr:row>
      <xdr:rowOff>66674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438275" cy="1485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</xdr:rowOff>
    </xdr:from>
    <xdr:to>
      <xdr:col>1</xdr:col>
      <xdr:colOff>419100</xdr:colOff>
      <xdr:row>6</xdr:row>
      <xdr:rowOff>28576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"/>
          <a:ext cx="14382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28575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193675</xdr:colOff>
      <xdr:row>0</xdr:row>
      <xdr:rowOff>0</xdr:rowOff>
    </xdr:from>
    <xdr:to>
      <xdr:col>1</xdr:col>
      <xdr:colOff>295275</xdr:colOff>
      <xdr:row>6</xdr:row>
      <xdr:rowOff>88900</xdr:rowOff>
    </xdr:to>
    <xdr:pic>
      <xdr:nvPicPr>
        <xdr:cNvPr id="30763" name="Рисунок 2">
          <a:extLst>
            <a:ext uri="{FF2B5EF4-FFF2-40B4-BE49-F238E27FC236}">
              <a16:creationId xmlns:a16="http://schemas.microsoft.com/office/drawing/2014/main" id="{5EEB2755-4D4E-9F4E-9258-5957DDC83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" y="0"/>
          <a:ext cx="1482725" cy="151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85725</xdr:colOff>
      <xdr:row>6</xdr:row>
      <xdr:rowOff>9526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668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19050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4"/>
  <sheetViews>
    <sheetView showGridLines="0" tabSelected="1" zoomScaleNormal="100" workbookViewId="0">
      <selection activeCell="A7" sqref="A7"/>
    </sheetView>
  </sheetViews>
  <sheetFormatPr defaultColWidth="11.42578125" defaultRowHeight="15" x14ac:dyDescent="0.25"/>
  <cols>
    <col min="1" max="1" width="24.140625" style="1" customWidth="1"/>
    <col min="2" max="2" width="44.42578125" style="2" customWidth="1"/>
    <col min="3" max="3" width="19.42578125" style="4" customWidth="1"/>
    <col min="4" max="4" width="16" customWidth="1"/>
    <col min="5" max="256" width="8.85546875" customWidth="1"/>
  </cols>
  <sheetData>
    <row r="1" spans="1:3" ht="18.75" x14ac:dyDescent="0.3">
      <c r="B1" s="168" t="s">
        <v>10</v>
      </c>
      <c r="C1" s="168"/>
    </row>
    <row r="2" spans="1:3" ht="18.75" x14ac:dyDescent="0.3">
      <c r="B2" s="168" t="s">
        <v>11</v>
      </c>
      <c r="C2" s="168"/>
    </row>
    <row r="3" spans="1:3" ht="18.75" x14ac:dyDescent="0.3">
      <c r="B3" s="65"/>
      <c r="C3" s="65"/>
    </row>
    <row r="4" spans="1:3" ht="18.75" x14ac:dyDescent="0.3">
      <c r="B4" s="169" t="s">
        <v>464</v>
      </c>
      <c r="C4" s="169"/>
    </row>
    <row r="5" spans="1:3" ht="18.75" x14ac:dyDescent="0.3">
      <c r="B5" s="169" t="s">
        <v>465</v>
      </c>
      <c r="C5" s="169"/>
    </row>
    <row r="6" spans="1:3" ht="18.75" x14ac:dyDescent="0.25">
      <c r="B6" s="170" t="s">
        <v>456</v>
      </c>
      <c r="C6" s="170"/>
    </row>
    <row r="8" spans="1:3" x14ac:dyDescent="0.25">
      <c r="A8" s="161" t="s">
        <v>466</v>
      </c>
      <c r="B8" s="162"/>
      <c r="C8" s="83">
        <v>1234002.43</v>
      </c>
    </row>
    <row r="9" spans="1:3" x14ac:dyDescent="0.25">
      <c r="C9" s="14"/>
    </row>
    <row r="10" spans="1:3" x14ac:dyDescent="0.25">
      <c r="A10" s="161" t="s">
        <v>540</v>
      </c>
      <c r="B10" s="162"/>
      <c r="C10" s="82">
        <f>SUM(C11:C16)</f>
        <v>844349.24999999988</v>
      </c>
    </row>
    <row r="11" spans="1:3" x14ac:dyDescent="0.25">
      <c r="A11" s="165" t="s">
        <v>25</v>
      </c>
      <c r="B11" s="166"/>
      <c r="C11" s="15">
        <f>CloudPayments!C245</f>
        <v>150601.97</v>
      </c>
    </row>
    <row r="12" spans="1:3" x14ac:dyDescent="0.25">
      <c r="A12" s="165" t="s">
        <v>14</v>
      </c>
      <c r="B12" s="166"/>
      <c r="C12" s="15">
        <f>PayPal!D12</f>
        <v>833.9</v>
      </c>
    </row>
    <row r="13" spans="1:3" x14ac:dyDescent="0.25">
      <c r="A13" s="165" t="s">
        <v>16</v>
      </c>
      <c r="B13" s="166"/>
      <c r="C13" s="15">
        <f>Yandex!C19</f>
        <v>3923</v>
      </c>
    </row>
    <row r="14" spans="1:3" x14ac:dyDescent="0.25">
      <c r="A14" s="165" t="s">
        <v>18</v>
      </c>
      <c r="B14" s="166"/>
      <c r="C14" s="15">
        <f>Qiwi!C35</f>
        <v>1330</v>
      </c>
    </row>
    <row r="15" spans="1:3" x14ac:dyDescent="0.25">
      <c r="A15" s="80" t="s">
        <v>22</v>
      </c>
      <c r="B15" s="81"/>
      <c r="C15" s="15">
        <f>Смс!C131</f>
        <v>20685.96</v>
      </c>
    </row>
    <row r="16" spans="1:3" x14ac:dyDescent="0.25">
      <c r="A16" s="6" t="s">
        <v>13</v>
      </c>
      <c r="B16" s="6"/>
      <c r="C16" s="15">
        <f>СБ!B167</f>
        <v>666974.41999999993</v>
      </c>
    </row>
    <row r="17" spans="1:4" x14ac:dyDescent="0.25">
      <c r="A17" s="10"/>
      <c r="B17" s="10"/>
      <c r="C17" s="16"/>
    </row>
    <row r="18" spans="1:4" x14ac:dyDescent="0.25">
      <c r="A18" s="161" t="s">
        <v>541</v>
      </c>
      <c r="B18" s="167"/>
      <c r="C18" s="85">
        <f>SUM(C19:C26)</f>
        <v>806800.53</v>
      </c>
    </row>
    <row r="19" spans="1:4" x14ac:dyDescent="0.25">
      <c r="A19" s="7" t="s">
        <v>2</v>
      </c>
      <c r="B19" s="8"/>
      <c r="C19" s="17">
        <f>SUM(Расходы!B10:B15)</f>
        <v>88944.27</v>
      </c>
    </row>
    <row r="20" spans="1:4" x14ac:dyDescent="0.25">
      <c r="A20" s="6" t="s">
        <v>6</v>
      </c>
      <c r="B20" s="9"/>
      <c r="C20" s="18">
        <f>Расходы!B41</f>
        <v>187004.69999999998</v>
      </c>
    </row>
    <row r="21" spans="1:4" x14ac:dyDescent="0.25">
      <c r="A21" s="6" t="s">
        <v>7</v>
      </c>
      <c r="B21" s="9"/>
      <c r="C21" s="18">
        <f>Расходы!B69</f>
        <v>155465</v>
      </c>
    </row>
    <row r="22" spans="1:4" x14ac:dyDescent="0.25">
      <c r="A22" s="6" t="s">
        <v>128</v>
      </c>
      <c r="B22" s="9"/>
      <c r="C22" s="18">
        <f>Расходы!B74</f>
        <v>33048</v>
      </c>
    </row>
    <row r="23" spans="1:4" x14ac:dyDescent="0.25">
      <c r="A23" s="163" t="s">
        <v>167</v>
      </c>
      <c r="B23" s="164"/>
      <c r="C23" s="18">
        <v>0</v>
      </c>
    </row>
    <row r="24" spans="1:4" ht="15" customHeight="1" x14ac:dyDescent="0.25">
      <c r="A24" s="163" t="s">
        <v>168</v>
      </c>
      <c r="B24" s="164"/>
      <c r="C24" s="18">
        <f>Расходы!B81</f>
        <v>65972.420000000013</v>
      </c>
    </row>
    <row r="25" spans="1:4" ht="30" customHeight="1" x14ac:dyDescent="0.25">
      <c r="A25" s="163" t="s">
        <v>78</v>
      </c>
      <c r="B25" s="164"/>
      <c r="C25" s="18">
        <f>Расходы!B87</f>
        <v>72671</v>
      </c>
    </row>
    <row r="26" spans="1:4" x14ac:dyDescent="0.25">
      <c r="A26" s="6" t="s">
        <v>8</v>
      </c>
      <c r="B26" s="9"/>
      <c r="C26" s="18">
        <f>Расходы!B99</f>
        <v>203695.14</v>
      </c>
    </row>
    <row r="27" spans="1:4" x14ac:dyDescent="0.25">
      <c r="C27" s="14"/>
    </row>
    <row r="28" spans="1:4" ht="15" customHeight="1" x14ac:dyDescent="0.25">
      <c r="A28" s="161" t="s">
        <v>467</v>
      </c>
      <c r="B28" s="162"/>
      <c r="C28" s="83">
        <f>C8+C10-C18</f>
        <v>1271551.1499999997</v>
      </c>
      <c r="D28" s="21"/>
    </row>
    <row r="29" spans="1:4" x14ac:dyDescent="0.25">
      <c r="A29" s="34" t="s">
        <v>54</v>
      </c>
      <c r="B29" s="35"/>
      <c r="C29" s="36">
        <f>91466</f>
        <v>91466</v>
      </c>
    </row>
    <row r="30" spans="1:4" x14ac:dyDescent="0.25">
      <c r="C30" s="33"/>
    </row>
    <row r="32" spans="1:4" x14ac:dyDescent="0.25">
      <c r="C32" s="33"/>
    </row>
    <row r="34" spans="3:3" x14ac:dyDescent="0.25">
      <c r="C34" s="37"/>
    </row>
  </sheetData>
  <sheetProtection formatCells="0" formatColumns="0" formatRows="0" insertColumns="0" insertRows="0" insertHyperlinks="0" deleteColumns="0" deleteRows="0" sort="0" autoFilter="0" pivotTables="0"/>
  <mergeCells count="16">
    <mergeCell ref="B1:C1"/>
    <mergeCell ref="B2:C2"/>
    <mergeCell ref="B4:C4"/>
    <mergeCell ref="B5:C5"/>
    <mergeCell ref="B6:C6"/>
    <mergeCell ref="A8:B8"/>
    <mergeCell ref="A23:B23"/>
    <mergeCell ref="A28:B28"/>
    <mergeCell ref="A10:B10"/>
    <mergeCell ref="A13:B13"/>
    <mergeCell ref="A14:B14"/>
    <mergeCell ref="A11:B11"/>
    <mergeCell ref="A25:B25"/>
    <mergeCell ref="A24:B24"/>
    <mergeCell ref="A18:B18"/>
    <mergeCell ref="A12:B12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00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23.140625" style="86" customWidth="1"/>
    <col min="2" max="2" width="16.42578125" style="130" customWidth="1"/>
    <col min="3" max="3" width="91.140625" style="96" customWidth="1"/>
    <col min="4" max="4" width="11.7109375" style="87" customWidth="1"/>
    <col min="5" max="7" width="8.85546875" style="87" customWidth="1"/>
    <col min="8" max="8" width="29" style="87" customWidth="1"/>
    <col min="9" max="215" width="8.85546875" style="87" customWidth="1"/>
    <col min="216" max="16384" width="11.42578125" style="87"/>
  </cols>
  <sheetData>
    <row r="1" spans="1:3" ht="18.75" x14ac:dyDescent="0.3">
      <c r="B1" s="171" t="s">
        <v>10</v>
      </c>
      <c r="C1" s="171"/>
    </row>
    <row r="2" spans="1:3" ht="18.75" x14ac:dyDescent="0.3">
      <c r="B2" s="171" t="s">
        <v>11</v>
      </c>
      <c r="C2" s="171"/>
    </row>
    <row r="3" spans="1:3" ht="18.75" x14ac:dyDescent="0.3">
      <c r="B3" s="172"/>
      <c r="C3" s="172"/>
    </row>
    <row r="4" spans="1:3" ht="18.75" x14ac:dyDescent="0.3">
      <c r="A4" s="86" t="s">
        <v>462</v>
      </c>
      <c r="B4" s="172" t="s">
        <v>463</v>
      </c>
      <c r="C4" s="172"/>
    </row>
    <row r="5" spans="1:3" ht="18.75" x14ac:dyDescent="0.3">
      <c r="B5" s="172" t="s">
        <v>456</v>
      </c>
      <c r="C5" s="172"/>
    </row>
    <row r="6" spans="1:3" ht="9" customHeight="1" x14ac:dyDescent="0.25">
      <c r="B6" s="128"/>
      <c r="C6" s="88"/>
    </row>
    <row r="8" spans="1:3" s="133" customFormat="1" x14ac:dyDescent="0.25">
      <c r="A8" s="131" t="s">
        <v>3</v>
      </c>
      <c r="B8" s="132" t="s">
        <v>5</v>
      </c>
      <c r="C8" s="131" t="s">
        <v>4</v>
      </c>
    </row>
    <row r="9" spans="1:3" s="133" customFormat="1" x14ac:dyDescent="0.25">
      <c r="A9" s="173" t="s">
        <v>2</v>
      </c>
      <c r="B9" s="174"/>
      <c r="C9" s="175"/>
    </row>
    <row r="10" spans="1:3" s="133" customFormat="1" x14ac:dyDescent="0.25">
      <c r="A10" s="91" t="s">
        <v>174</v>
      </c>
      <c r="B10" s="129">
        <v>33519</v>
      </c>
      <c r="C10" s="134" t="s">
        <v>570</v>
      </c>
    </row>
    <row r="11" spans="1:3" s="133" customFormat="1" x14ac:dyDescent="0.25">
      <c r="A11" s="91" t="s">
        <v>172</v>
      </c>
      <c r="B11" s="129">
        <v>10590</v>
      </c>
      <c r="C11" s="134" t="s">
        <v>359</v>
      </c>
    </row>
    <row r="12" spans="1:3" s="133" customFormat="1" x14ac:dyDescent="0.25">
      <c r="A12" s="135">
        <v>43276</v>
      </c>
      <c r="B12" s="129">
        <v>13246</v>
      </c>
      <c r="C12" s="136" t="s">
        <v>526</v>
      </c>
    </row>
    <row r="13" spans="1:3" s="133" customFormat="1" ht="14.45" customHeight="1" x14ac:dyDescent="0.25">
      <c r="A13" s="135">
        <v>43272</v>
      </c>
      <c r="B13" s="129">
        <v>8182.5</v>
      </c>
      <c r="C13" s="136" t="s">
        <v>571</v>
      </c>
    </row>
    <row r="14" spans="1:3" s="133" customFormat="1" ht="14.45" customHeight="1" x14ac:dyDescent="0.25">
      <c r="A14" s="90">
        <v>43273</v>
      </c>
      <c r="B14" s="129">
        <v>3788.6</v>
      </c>
      <c r="C14" s="136" t="s">
        <v>581</v>
      </c>
    </row>
    <row r="15" spans="1:3" s="133" customFormat="1" ht="14.45" customHeight="1" x14ac:dyDescent="0.25">
      <c r="A15" s="91" t="s">
        <v>181</v>
      </c>
      <c r="B15" s="129">
        <v>19618.169999999998</v>
      </c>
      <c r="C15" s="134" t="s">
        <v>572</v>
      </c>
    </row>
    <row r="16" spans="1:3" s="133" customFormat="1" x14ac:dyDescent="0.25">
      <c r="A16" s="125" t="s">
        <v>573</v>
      </c>
      <c r="B16" s="127">
        <f>SUM(B10:B15)</f>
        <v>88944.27</v>
      </c>
      <c r="C16" s="134"/>
    </row>
    <row r="17" spans="1:3" s="133" customFormat="1" x14ac:dyDescent="0.25">
      <c r="A17" s="173" t="s">
        <v>6</v>
      </c>
      <c r="B17" s="174"/>
      <c r="C17" s="175"/>
    </row>
    <row r="18" spans="1:3" s="133" customFormat="1" x14ac:dyDescent="0.25">
      <c r="A18" s="91" t="s">
        <v>183</v>
      </c>
      <c r="B18" s="129">
        <v>3666</v>
      </c>
      <c r="C18" s="92" t="s">
        <v>583</v>
      </c>
    </row>
    <row r="19" spans="1:3" s="133" customFormat="1" x14ac:dyDescent="0.25">
      <c r="A19" s="91" t="s">
        <v>183</v>
      </c>
      <c r="B19" s="129">
        <v>11107.5</v>
      </c>
      <c r="C19" s="92" t="s">
        <v>584</v>
      </c>
    </row>
    <row r="20" spans="1:3" s="133" customFormat="1" x14ac:dyDescent="0.25">
      <c r="A20" s="91" t="s">
        <v>187</v>
      </c>
      <c r="B20" s="129">
        <v>3868.7</v>
      </c>
      <c r="C20" s="92" t="s">
        <v>585</v>
      </c>
    </row>
    <row r="21" spans="1:3" s="133" customFormat="1" x14ac:dyDescent="0.25">
      <c r="A21" s="91" t="s">
        <v>187</v>
      </c>
      <c r="B21" s="129">
        <v>3868.7</v>
      </c>
      <c r="C21" s="92" t="s">
        <v>586</v>
      </c>
    </row>
    <row r="22" spans="1:3" s="133" customFormat="1" x14ac:dyDescent="0.25">
      <c r="A22" s="91" t="s">
        <v>187</v>
      </c>
      <c r="B22" s="129">
        <v>3868.7</v>
      </c>
      <c r="C22" s="92" t="s">
        <v>587</v>
      </c>
    </row>
    <row r="23" spans="1:3" s="133" customFormat="1" x14ac:dyDescent="0.25">
      <c r="A23" s="91" t="s">
        <v>187</v>
      </c>
      <c r="B23" s="129">
        <v>4368.7</v>
      </c>
      <c r="C23" s="92" t="s">
        <v>588</v>
      </c>
    </row>
    <row r="24" spans="1:3" s="133" customFormat="1" x14ac:dyDescent="0.25">
      <c r="A24" s="90">
        <v>43264</v>
      </c>
      <c r="B24" s="129">
        <v>30000</v>
      </c>
      <c r="C24" s="92" t="s">
        <v>589</v>
      </c>
    </row>
    <row r="25" spans="1:3" s="133" customFormat="1" x14ac:dyDescent="0.25">
      <c r="A25" s="91" t="s">
        <v>171</v>
      </c>
      <c r="B25" s="129">
        <f>2818+536</f>
        <v>3354</v>
      </c>
      <c r="C25" s="92" t="s">
        <v>170</v>
      </c>
    </row>
    <row r="26" spans="1:3" s="133" customFormat="1" x14ac:dyDescent="0.25">
      <c r="A26" s="91" t="s">
        <v>171</v>
      </c>
      <c r="B26" s="129">
        <v>43300</v>
      </c>
      <c r="C26" s="92" t="s">
        <v>590</v>
      </c>
    </row>
    <row r="27" spans="1:3" s="133" customFormat="1" x14ac:dyDescent="0.25">
      <c r="A27" s="91" t="s">
        <v>172</v>
      </c>
      <c r="B27" s="129">
        <f>1955+1591</f>
        <v>3546</v>
      </c>
      <c r="C27" s="92" t="s">
        <v>591</v>
      </c>
    </row>
    <row r="28" spans="1:3" s="133" customFormat="1" x14ac:dyDescent="0.25">
      <c r="A28" s="91" t="s">
        <v>175</v>
      </c>
      <c r="B28" s="129">
        <v>6415</v>
      </c>
      <c r="C28" s="92" t="s">
        <v>592</v>
      </c>
    </row>
    <row r="29" spans="1:3" s="133" customFormat="1" x14ac:dyDescent="0.25">
      <c r="A29" s="91" t="s">
        <v>175</v>
      </c>
      <c r="B29" s="129">
        <v>23237.5</v>
      </c>
      <c r="C29" s="92" t="s">
        <v>590</v>
      </c>
    </row>
    <row r="30" spans="1:3" s="133" customFormat="1" x14ac:dyDescent="0.25">
      <c r="A30" s="91" t="s">
        <v>177</v>
      </c>
      <c r="B30" s="129">
        <v>300</v>
      </c>
      <c r="C30" s="92" t="s">
        <v>593</v>
      </c>
    </row>
    <row r="31" spans="1:3" s="133" customFormat="1" x14ac:dyDescent="0.25">
      <c r="A31" s="91" t="s">
        <v>179</v>
      </c>
      <c r="B31" s="129">
        <v>5126.3999999999996</v>
      </c>
      <c r="C31" s="92" t="s">
        <v>358</v>
      </c>
    </row>
    <row r="32" spans="1:3" s="133" customFormat="1" x14ac:dyDescent="0.25">
      <c r="A32" s="90" t="s">
        <v>180</v>
      </c>
      <c r="B32" s="129">
        <f>1530+1455</f>
        <v>2985</v>
      </c>
      <c r="C32" s="93" t="s">
        <v>594</v>
      </c>
    </row>
    <row r="33" spans="1:3" s="133" customFormat="1" ht="29.25" customHeight="1" x14ac:dyDescent="0.25">
      <c r="A33" s="90" t="s">
        <v>180</v>
      </c>
      <c r="B33" s="129">
        <v>4065</v>
      </c>
      <c r="C33" s="93" t="s">
        <v>595</v>
      </c>
    </row>
    <row r="34" spans="1:3" s="133" customFormat="1" ht="30" x14ac:dyDescent="0.25">
      <c r="A34" s="91" t="s">
        <v>180</v>
      </c>
      <c r="B34" s="129">
        <v>8365</v>
      </c>
      <c r="C34" s="93" t="s">
        <v>596</v>
      </c>
    </row>
    <row r="35" spans="1:3" s="133" customFormat="1" x14ac:dyDescent="0.25">
      <c r="A35" s="91" t="s">
        <v>180</v>
      </c>
      <c r="B35" s="129">
        <v>3875</v>
      </c>
      <c r="C35" s="92" t="s">
        <v>597</v>
      </c>
    </row>
    <row r="36" spans="1:3" s="133" customFormat="1" x14ac:dyDescent="0.25">
      <c r="A36" s="91" t="s">
        <v>180</v>
      </c>
      <c r="B36" s="129">
        <v>6090</v>
      </c>
      <c r="C36" s="92" t="s">
        <v>598</v>
      </c>
    </row>
    <row r="37" spans="1:3" s="133" customFormat="1" x14ac:dyDescent="0.25">
      <c r="A37" s="91" t="s">
        <v>180</v>
      </c>
      <c r="B37" s="129">
        <v>770</v>
      </c>
      <c r="C37" s="93" t="s">
        <v>599</v>
      </c>
    </row>
    <row r="38" spans="1:3" s="133" customFormat="1" ht="15" customHeight="1" x14ac:dyDescent="0.25">
      <c r="A38" s="91" t="s">
        <v>180</v>
      </c>
      <c r="B38" s="129">
        <v>7355</v>
      </c>
      <c r="C38" s="92" t="s">
        <v>600</v>
      </c>
    </row>
    <row r="39" spans="1:3" s="133" customFormat="1" ht="30" x14ac:dyDescent="0.25">
      <c r="A39" s="91" t="s">
        <v>181</v>
      </c>
      <c r="B39" s="129">
        <v>2600</v>
      </c>
      <c r="C39" s="93" t="s">
        <v>601</v>
      </c>
    </row>
    <row r="40" spans="1:3" s="133" customFormat="1" ht="16.5" customHeight="1" x14ac:dyDescent="0.25">
      <c r="A40" s="91" t="s">
        <v>182</v>
      </c>
      <c r="B40" s="129">
        <v>4872.5</v>
      </c>
      <c r="C40" s="93" t="s">
        <v>602</v>
      </c>
    </row>
    <row r="41" spans="1:3" s="133" customFormat="1" x14ac:dyDescent="0.25">
      <c r="A41" s="125" t="s">
        <v>573</v>
      </c>
      <c r="B41" s="127">
        <f>SUM(B18:B40)</f>
        <v>187004.69999999998</v>
      </c>
      <c r="C41" s="134"/>
    </row>
    <row r="42" spans="1:3" s="133" customFormat="1" x14ac:dyDescent="0.25">
      <c r="A42" s="173" t="s">
        <v>7</v>
      </c>
      <c r="B42" s="174"/>
      <c r="C42" s="175"/>
    </row>
    <row r="43" spans="1:3" s="133" customFormat="1" x14ac:dyDescent="0.25">
      <c r="A43" s="91" t="s">
        <v>186</v>
      </c>
      <c r="B43" s="129">
        <v>5000</v>
      </c>
      <c r="C43" s="123" t="s">
        <v>603</v>
      </c>
    </row>
    <row r="44" spans="1:3" s="133" customFormat="1" x14ac:dyDescent="0.25">
      <c r="A44" s="90" t="s">
        <v>189</v>
      </c>
      <c r="B44" s="129">
        <v>6655</v>
      </c>
      <c r="C44" s="123" t="s">
        <v>604</v>
      </c>
    </row>
    <row r="45" spans="1:3" s="133" customFormat="1" ht="15" customHeight="1" x14ac:dyDescent="0.25">
      <c r="A45" s="90" t="s">
        <v>189</v>
      </c>
      <c r="B45" s="129">
        <v>1700</v>
      </c>
      <c r="C45" s="123" t="s">
        <v>605</v>
      </c>
    </row>
    <row r="46" spans="1:3" s="133" customFormat="1" ht="30" x14ac:dyDescent="0.25">
      <c r="A46" s="90">
        <v>43264</v>
      </c>
      <c r="B46" s="129">
        <v>3050</v>
      </c>
      <c r="C46" s="137" t="s">
        <v>606</v>
      </c>
    </row>
    <row r="47" spans="1:3" s="133" customFormat="1" ht="29.25" customHeight="1" x14ac:dyDescent="0.25">
      <c r="A47" s="90">
        <v>43264</v>
      </c>
      <c r="B47" s="129">
        <v>9600</v>
      </c>
      <c r="C47" s="137" t="s">
        <v>580</v>
      </c>
    </row>
    <row r="48" spans="1:3" s="133" customFormat="1" ht="30" x14ac:dyDescent="0.25">
      <c r="A48" s="90" t="s">
        <v>172</v>
      </c>
      <c r="B48" s="129">
        <v>8000</v>
      </c>
      <c r="C48" s="123" t="s">
        <v>607</v>
      </c>
    </row>
    <row r="49" spans="1:3" s="133" customFormat="1" ht="30" x14ac:dyDescent="0.25">
      <c r="A49" s="91" t="s">
        <v>175</v>
      </c>
      <c r="B49" s="129">
        <v>700</v>
      </c>
      <c r="C49" s="123" t="s">
        <v>608</v>
      </c>
    </row>
    <row r="50" spans="1:3" s="133" customFormat="1" ht="15" customHeight="1" x14ac:dyDescent="0.25">
      <c r="A50" s="91" t="s">
        <v>178</v>
      </c>
      <c r="B50" s="129">
        <v>3000</v>
      </c>
      <c r="C50" s="123" t="s">
        <v>609</v>
      </c>
    </row>
    <row r="51" spans="1:3" s="133" customFormat="1" ht="15" customHeight="1" x14ac:dyDescent="0.25">
      <c r="A51" s="91" t="s">
        <v>178</v>
      </c>
      <c r="B51" s="129">
        <v>4000</v>
      </c>
      <c r="C51" s="123" t="s">
        <v>610</v>
      </c>
    </row>
    <row r="52" spans="1:3" s="133" customFormat="1" x14ac:dyDescent="0.25">
      <c r="A52" s="91" t="s">
        <v>178</v>
      </c>
      <c r="B52" s="129">
        <v>12000</v>
      </c>
      <c r="C52" s="123" t="s">
        <v>611</v>
      </c>
    </row>
    <row r="53" spans="1:3" s="133" customFormat="1" ht="30" x14ac:dyDescent="0.25">
      <c r="A53" s="91" t="s">
        <v>178</v>
      </c>
      <c r="B53" s="129">
        <f>2500+2500+2800</f>
        <v>7800</v>
      </c>
      <c r="C53" s="123" t="s">
        <v>612</v>
      </c>
    </row>
    <row r="54" spans="1:3" s="133" customFormat="1" ht="30" x14ac:dyDescent="0.25">
      <c r="A54" s="91" t="s">
        <v>179</v>
      </c>
      <c r="B54" s="129">
        <v>5000</v>
      </c>
      <c r="C54" s="123" t="s">
        <v>617</v>
      </c>
    </row>
    <row r="55" spans="1:3" s="133" customFormat="1" ht="30" x14ac:dyDescent="0.25">
      <c r="A55" s="91" t="s">
        <v>179</v>
      </c>
      <c r="B55" s="129">
        <v>7000</v>
      </c>
      <c r="C55" s="123" t="s">
        <v>616</v>
      </c>
    </row>
    <row r="56" spans="1:3" s="133" customFormat="1" ht="15" customHeight="1" x14ac:dyDescent="0.25">
      <c r="A56" s="91" t="s">
        <v>180</v>
      </c>
      <c r="B56" s="129">
        <f>550+1450</f>
        <v>2000</v>
      </c>
      <c r="C56" s="123" t="s">
        <v>615</v>
      </c>
    </row>
    <row r="57" spans="1:3" s="133" customFormat="1" ht="15" customHeight="1" x14ac:dyDescent="0.25">
      <c r="A57" s="90">
        <v>43278</v>
      </c>
      <c r="B57" s="129">
        <v>2400</v>
      </c>
      <c r="C57" s="123" t="s">
        <v>614</v>
      </c>
    </row>
    <row r="58" spans="1:3" s="133" customFormat="1" ht="30" x14ac:dyDescent="0.25">
      <c r="A58" s="90">
        <v>43278</v>
      </c>
      <c r="B58" s="129">
        <v>5590</v>
      </c>
      <c r="C58" s="123" t="s">
        <v>613</v>
      </c>
    </row>
    <row r="59" spans="1:3" s="133" customFormat="1" x14ac:dyDescent="0.25">
      <c r="A59" s="91" t="s">
        <v>180</v>
      </c>
      <c r="B59" s="129">
        <f>530+1970</f>
        <v>2500</v>
      </c>
      <c r="C59" s="123" t="s">
        <v>618</v>
      </c>
    </row>
    <row r="60" spans="1:3" s="133" customFormat="1" x14ac:dyDescent="0.25">
      <c r="A60" s="91" t="s">
        <v>180</v>
      </c>
      <c r="B60" s="129">
        <v>4500</v>
      </c>
      <c r="C60" s="123" t="s">
        <v>619</v>
      </c>
    </row>
    <row r="61" spans="1:3" s="133" customFormat="1" x14ac:dyDescent="0.25">
      <c r="A61" s="91" t="s">
        <v>181</v>
      </c>
      <c r="B61" s="129">
        <f>2000+2110</f>
        <v>4110</v>
      </c>
      <c r="C61" s="123" t="s">
        <v>620</v>
      </c>
    </row>
    <row r="62" spans="1:3" s="133" customFormat="1" ht="15" customHeight="1" x14ac:dyDescent="0.25">
      <c r="A62" s="90" t="s">
        <v>181</v>
      </c>
      <c r="B62" s="129">
        <v>4500</v>
      </c>
      <c r="C62" s="123" t="s">
        <v>621</v>
      </c>
    </row>
    <row r="63" spans="1:3" s="133" customFormat="1" x14ac:dyDescent="0.25">
      <c r="A63" s="91" t="s">
        <v>181</v>
      </c>
      <c r="B63" s="129">
        <v>4500</v>
      </c>
      <c r="C63" s="123" t="s">
        <v>622</v>
      </c>
    </row>
    <row r="64" spans="1:3" s="133" customFormat="1" ht="30" x14ac:dyDescent="0.25">
      <c r="A64" s="90" t="s">
        <v>181</v>
      </c>
      <c r="B64" s="129">
        <f>5000+8500</f>
        <v>13500</v>
      </c>
      <c r="C64" s="123" t="s">
        <v>623</v>
      </c>
    </row>
    <row r="65" spans="1:3" s="133" customFormat="1" x14ac:dyDescent="0.25">
      <c r="A65" s="90">
        <v>43644</v>
      </c>
      <c r="B65" s="129">
        <v>8400</v>
      </c>
      <c r="C65" s="123" t="s">
        <v>574</v>
      </c>
    </row>
    <row r="66" spans="1:3" s="133" customFormat="1" x14ac:dyDescent="0.25">
      <c r="A66" s="90" t="s">
        <v>182</v>
      </c>
      <c r="B66" s="138">
        <v>230</v>
      </c>
      <c r="C66" s="123" t="s">
        <v>527</v>
      </c>
    </row>
    <row r="67" spans="1:3" s="133" customFormat="1" x14ac:dyDescent="0.25">
      <c r="A67" s="91" t="s">
        <v>182</v>
      </c>
      <c r="B67" s="129">
        <v>4500</v>
      </c>
      <c r="C67" s="123" t="s">
        <v>624</v>
      </c>
    </row>
    <row r="68" spans="1:3" s="141" customFormat="1" x14ac:dyDescent="0.25">
      <c r="A68" s="139">
        <v>43252</v>
      </c>
      <c r="B68" s="140">
        <v>25230</v>
      </c>
      <c r="C68" s="124" t="s">
        <v>542</v>
      </c>
    </row>
    <row r="69" spans="1:3" s="133" customFormat="1" x14ac:dyDescent="0.25">
      <c r="A69" s="125" t="s">
        <v>573</v>
      </c>
      <c r="B69" s="127">
        <f>SUM(B43:B68)</f>
        <v>155465</v>
      </c>
      <c r="C69" s="134"/>
    </row>
    <row r="70" spans="1:3" s="133" customFormat="1" x14ac:dyDescent="0.25">
      <c r="A70" s="177" t="s">
        <v>129</v>
      </c>
      <c r="B70" s="178"/>
      <c r="C70" s="179"/>
    </row>
    <row r="71" spans="1:3" s="133" customFormat="1" x14ac:dyDescent="0.25">
      <c r="A71" s="142">
        <v>43252</v>
      </c>
      <c r="B71" s="143">
        <v>244</v>
      </c>
      <c r="C71" s="144" t="s">
        <v>528</v>
      </c>
    </row>
    <row r="72" spans="1:3" s="133" customFormat="1" ht="15" customHeight="1" x14ac:dyDescent="0.25">
      <c r="A72" s="91" t="s">
        <v>184</v>
      </c>
      <c r="B72" s="129">
        <v>7139</v>
      </c>
      <c r="C72" s="93" t="s">
        <v>575</v>
      </c>
    </row>
    <row r="73" spans="1:3" s="141" customFormat="1" x14ac:dyDescent="0.25">
      <c r="A73" s="139">
        <v>43252</v>
      </c>
      <c r="B73" s="140">
        <v>25665</v>
      </c>
      <c r="C73" s="111" t="s">
        <v>542</v>
      </c>
    </row>
    <row r="74" spans="1:3" s="146" customFormat="1" ht="15.75" customHeight="1" x14ac:dyDescent="0.25">
      <c r="A74" s="125" t="s">
        <v>573</v>
      </c>
      <c r="B74" s="120">
        <f>SUM(B71:B73)</f>
        <v>33048</v>
      </c>
      <c r="C74" s="145"/>
    </row>
    <row r="75" spans="1:3" s="146" customFormat="1" x14ac:dyDescent="0.25">
      <c r="A75" s="176" t="s">
        <v>168</v>
      </c>
      <c r="B75" s="176"/>
      <c r="C75" s="176"/>
    </row>
    <row r="76" spans="1:3" s="146" customFormat="1" x14ac:dyDescent="0.25">
      <c r="A76" s="147">
        <v>43252</v>
      </c>
      <c r="B76" s="129">
        <f>10189.08+49130.82</f>
        <v>59319.9</v>
      </c>
      <c r="C76" s="136" t="s">
        <v>529</v>
      </c>
    </row>
    <row r="77" spans="1:3" s="146" customFormat="1" x14ac:dyDescent="0.25">
      <c r="A77" s="147">
        <v>43258</v>
      </c>
      <c r="B77" s="129">
        <v>299</v>
      </c>
      <c r="C77" s="136" t="s">
        <v>530</v>
      </c>
    </row>
    <row r="78" spans="1:3" s="146" customFormat="1" x14ac:dyDescent="0.25">
      <c r="A78" s="147">
        <v>43258</v>
      </c>
      <c r="B78" s="129">
        <v>2900.4</v>
      </c>
      <c r="C78" s="136" t="s">
        <v>569</v>
      </c>
    </row>
    <row r="79" spans="1:3" s="146" customFormat="1" x14ac:dyDescent="0.25">
      <c r="A79" s="147">
        <v>43260</v>
      </c>
      <c r="B79" s="129">
        <v>1563.12</v>
      </c>
      <c r="C79" s="136" t="s">
        <v>525</v>
      </c>
    </row>
    <row r="80" spans="1:3" s="146" customFormat="1" x14ac:dyDescent="0.25">
      <c r="A80" s="147">
        <v>43260</v>
      </c>
      <c r="B80" s="129">
        <v>1890</v>
      </c>
      <c r="C80" s="136" t="s">
        <v>524</v>
      </c>
    </row>
    <row r="81" spans="1:4" s="146" customFormat="1" ht="15" customHeight="1" x14ac:dyDescent="0.25">
      <c r="A81" s="125" t="s">
        <v>573</v>
      </c>
      <c r="B81" s="127">
        <f>SUM(B76:B80)</f>
        <v>65972.420000000013</v>
      </c>
      <c r="C81" s="136"/>
    </row>
    <row r="82" spans="1:4" s="146" customFormat="1" x14ac:dyDescent="0.25">
      <c r="A82" s="176" t="s">
        <v>78</v>
      </c>
      <c r="B82" s="176"/>
      <c r="C82" s="176"/>
    </row>
    <row r="83" spans="1:4" s="146" customFormat="1" x14ac:dyDescent="0.25">
      <c r="A83" s="90">
        <v>43260</v>
      </c>
      <c r="B83" s="129">
        <v>15000</v>
      </c>
      <c r="C83" s="136" t="s">
        <v>531</v>
      </c>
    </row>
    <row r="84" spans="1:4" s="146" customFormat="1" x14ac:dyDescent="0.25">
      <c r="A84" s="135">
        <v>43280</v>
      </c>
      <c r="B84" s="129">
        <v>15000</v>
      </c>
      <c r="C84" s="136" t="s">
        <v>531</v>
      </c>
    </row>
    <row r="85" spans="1:4" s="141" customFormat="1" x14ac:dyDescent="0.25">
      <c r="A85" s="139">
        <v>43252</v>
      </c>
      <c r="B85" s="140">
        <f>23055+7830</f>
        <v>30885</v>
      </c>
      <c r="C85" s="111" t="s">
        <v>543</v>
      </c>
    </row>
    <row r="86" spans="1:4" s="141" customFormat="1" x14ac:dyDescent="0.25">
      <c r="A86" s="139">
        <v>43252</v>
      </c>
      <c r="B86" s="140">
        <v>11786</v>
      </c>
      <c r="C86" s="111" t="s">
        <v>544</v>
      </c>
    </row>
    <row r="87" spans="1:4" s="133" customFormat="1" x14ac:dyDescent="0.25">
      <c r="A87" s="125" t="s">
        <v>573</v>
      </c>
      <c r="B87" s="127">
        <f>SUM(B83:B86)</f>
        <v>72671</v>
      </c>
      <c r="C87" s="136"/>
    </row>
    <row r="88" spans="1:4" s="133" customFormat="1" x14ac:dyDescent="0.25">
      <c r="A88" s="173" t="s">
        <v>8</v>
      </c>
      <c r="B88" s="174"/>
      <c r="C88" s="175"/>
    </row>
    <row r="89" spans="1:4" s="133" customFormat="1" x14ac:dyDescent="0.25">
      <c r="A89" s="91" t="s">
        <v>184</v>
      </c>
      <c r="B89" s="129">
        <v>400</v>
      </c>
      <c r="C89" s="134" t="s">
        <v>130</v>
      </c>
      <c r="D89" s="148"/>
    </row>
    <row r="90" spans="1:4" s="133" customFormat="1" x14ac:dyDescent="0.25">
      <c r="A90" s="147">
        <v>43264</v>
      </c>
      <c r="B90" s="149">
        <v>1700</v>
      </c>
      <c r="C90" s="145" t="s">
        <v>545</v>
      </c>
    </row>
    <row r="91" spans="1:4" s="133" customFormat="1" x14ac:dyDescent="0.25">
      <c r="A91" s="90">
        <v>43276</v>
      </c>
      <c r="B91" s="129">
        <f>2170.35+3329.65</f>
        <v>5500</v>
      </c>
      <c r="C91" s="112" t="s">
        <v>576</v>
      </c>
    </row>
    <row r="92" spans="1:4" s="133" customFormat="1" x14ac:dyDescent="0.25">
      <c r="A92" s="91" t="s">
        <v>182</v>
      </c>
      <c r="B92" s="129">
        <v>32000</v>
      </c>
      <c r="C92" s="150" t="s">
        <v>577</v>
      </c>
    </row>
    <row r="93" spans="1:4" s="141" customFormat="1" x14ac:dyDescent="0.25">
      <c r="A93" s="151">
        <v>43252</v>
      </c>
      <c r="B93" s="140">
        <f>55134.32+13050+34950</f>
        <v>103134.32</v>
      </c>
      <c r="C93" s="152" t="s">
        <v>546</v>
      </c>
    </row>
    <row r="94" spans="1:4" s="141" customFormat="1" x14ac:dyDescent="0.25">
      <c r="A94" s="151">
        <v>43252</v>
      </c>
      <c r="B94" s="140">
        <v>8849</v>
      </c>
      <c r="C94" s="153" t="s">
        <v>547</v>
      </c>
    </row>
    <row r="95" spans="1:4" s="141" customFormat="1" x14ac:dyDescent="0.25">
      <c r="A95" s="151">
        <v>43252</v>
      </c>
      <c r="B95" s="140">
        <v>22161</v>
      </c>
      <c r="C95" s="153" t="s">
        <v>548</v>
      </c>
    </row>
    <row r="96" spans="1:4" s="141" customFormat="1" x14ac:dyDescent="0.25">
      <c r="A96" s="151">
        <v>43252</v>
      </c>
      <c r="B96" s="140">
        <v>22161</v>
      </c>
      <c r="C96" s="153" t="s">
        <v>549</v>
      </c>
    </row>
    <row r="97" spans="1:3" s="133" customFormat="1" ht="15.75" customHeight="1" x14ac:dyDescent="0.25">
      <c r="A97" s="151">
        <v>43252</v>
      </c>
      <c r="B97" s="129">
        <v>410.67</v>
      </c>
      <c r="C97" s="145" t="s">
        <v>149</v>
      </c>
    </row>
    <row r="98" spans="1:3" s="133" customFormat="1" ht="14.25" customHeight="1" x14ac:dyDescent="0.25">
      <c r="A98" s="151">
        <v>43252</v>
      </c>
      <c r="B98" s="143">
        <v>7379.15</v>
      </c>
      <c r="C98" s="154" t="s">
        <v>65</v>
      </c>
    </row>
    <row r="99" spans="1:3" s="133" customFormat="1" x14ac:dyDescent="0.25">
      <c r="A99" s="125" t="s">
        <v>573</v>
      </c>
      <c r="B99" s="126">
        <f>SUM(B89:B98)</f>
        <v>203695.14</v>
      </c>
      <c r="C99" s="154"/>
    </row>
    <row r="100" spans="1:3" s="133" customFormat="1" x14ac:dyDescent="0.25">
      <c r="A100" s="155" t="s">
        <v>169</v>
      </c>
      <c r="B100" s="126">
        <f>B99+B87+B81++B74+B69+B41+B16</f>
        <v>806800.53</v>
      </c>
      <c r="C100" s="154"/>
    </row>
  </sheetData>
  <sheetProtection formatCells="0" formatColumns="0" formatRows="0" insertColumns="0" insertRows="0" insertHyperlinks="0" deleteColumns="0" deleteRows="0" sort="0" autoFilter="0" pivotTables="0"/>
  <sortState ref="A82:C84">
    <sortCondition ref="A81"/>
  </sortState>
  <mergeCells count="12">
    <mergeCell ref="A88:C88"/>
    <mergeCell ref="A9:C9"/>
    <mergeCell ref="A42:C42"/>
    <mergeCell ref="A75:C75"/>
    <mergeCell ref="A82:C82"/>
    <mergeCell ref="A17:C17"/>
    <mergeCell ref="A70:C70"/>
    <mergeCell ref="B1:C1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46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2" width="20.7109375" style="1" customWidth="1"/>
    <col min="3" max="3" width="13.7109375" style="57" customWidth="1"/>
    <col min="4" max="4" width="28.28515625" style="4" customWidth="1"/>
    <col min="5" max="5" width="38.5703125" customWidth="1"/>
    <col min="6" max="247" width="8.85546875" customWidth="1"/>
  </cols>
  <sheetData>
    <row r="1" spans="1:6" ht="18" customHeight="1" x14ac:dyDescent="0.3">
      <c r="A1"/>
      <c r="B1" s="182" t="s">
        <v>10</v>
      </c>
      <c r="C1" s="182"/>
      <c r="D1" s="182"/>
      <c r="E1" s="182"/>
      <c r="F1" s="182"/>
    </row>
    <row r="2" spans="1:6" ht="18.75" x14ac:dyDescent="0.3">
      <c r="A2"/>
      <c r="B2" s="182" t="s">
        <v>11</v>
      </c>
      <c r="C2" s="182"/>
      <c r="D2" s="182"/>
      <c r="E2" s="182"/>
      <c r="F2" s="182"/>
    </row>
    <row r="3" spans="1:6" ht="18.75" x14ac:dyDescent="0.3">
      <c r="A3"/>
      <c r="B3"/>
      <c r="C3"/>
      <c r="D3" s="20"/>
      <c r="E3" s="20"/>
      <c r="F3" s="3"/>
    </row>
    <row r="4" spans="1:6" ht="18.75" x14ac:dyDescent="0.25">
      <c r="A4"/>
      <c r="B4" s="183" t="s">
        <v>455</v>
      </c>
      <c r="C4" s="183"/>
      <c r="D4" s="183"/>
      <c r="E4" s="183"/>
      <c r="F4" s="183"/>
    </row>
    <row r="5" spans="1:6" ht="18.75" x14ac:dyDescent="0.25">
      <c r="A5"/>
      <c r="B5" s="183" t="s">
        <v>456</v>
      </c>
      <c r="C5" s="183"/>
      <c r="D5" s="183"/>
      <c r="E5" s="183"/>
      <c r="F5" s="183"/>
    </row>
    <row r="6" spans="1:6" s="26" customFormat="1" ht="18.75" x14ac:dyDescent="0.3">
      <c r="A6"/>
      <c r="B6"/>
      <c r="C6"/>
      <c r="D6" s="184"/>
      <c r="E6" s="184"/>
      <c r="F6" s="184"/>
    </row>
    <row r="7" spans="1:6" ht="15.75" customHeight="1" x14ac:dyDescent="0.25">
      <c r="A7"/>
      <c r="B7"/>
      <c r="C7"/>
      <c r="D7" s="21"/>
      <c r="E7" s="21"/>
    </row>
    <row r="8" spans="1:6" ht="30" customHeight="1" x14ac:dyDescent="0.25">
      <c r="A8" s="22" t="s">
        <v>9</v>
      </c>
      <c r="B8" s="23" t="s">
        <v>12</v>
      </c>
      <c r="C8" s="56" t="s">
        <v>56</v>
      </c>
      <c r="D8" s="27" t="s">
        <v>1</v>
      </c>
      <c r="E8" s="12" t="s">
        <v>4</v>
      </c>
    </row>
    <row r="9" spans="1:6" x14ac:dyDescent="0.25">
      <c r="A9" s="53">
        <v>43251.474456018521</v>
      </c>
      <c r="B9" s="58">
        <v>43252</v>
      </c>
      <c r="C9" s="156">
        <v>200</v>
      </c>
      <c r="D9" s="54" t="s">
        <v>483</v>
      </c>
      <c r="E9" s="55" t="s">
        <v>29</v>
      </c>
    </row>
    <row r="10" spans="1:6" x14ac:dyDescent="0.25">
      <c r="A10" s="53">
        <v>43251.531458333331</v>
      </c>
      <c r="B10" s="58">
        <v>43252</v>
      </c>
      <c r="C10" s="156">
        <v>100</v>
      </c>
      <c r="D10" s="54" t="s">
        <v>484</v>
      </c>
      <c r="E10" s="55" t="s">
        <v>29</v>
      </c>
    </row>
    <row r="11" spans="1:6" x14ac:dyDescent="0.25">
      <c r="A11" s="53">
        <v>43251.559490740743</v>
      </c>
      <c r="B11" s="58">
        <v>43252</v>
      </c>
      <c r="C11" s="156">
        <v>500</v>
      </c>
      <c r="D11" s="54" t="s">
        <v>485</v>
      </c>
      <c r="E11" s="55" t="s">
        <v>29</v>
      </c>
    </row>
    <row r="12" spans="1:6" x14ac:dyDescent="0.25">
      <c r="A12" s="53">
        <v>43251.725752314815</v>
      </c>
      <c r="B12" s="58">
        <v>43252</v>
      </c>
      <c r="C12" s="156">
        <v>500</v>
      </c>
      <c r="D12" s="54" t="s">
        <v>30</v>
      </c>
      <c r="E12" s="55" t="s">
        <v>29</v>
      </c>
    </row>
    <row r="13" spans="1:6" x14ac:dyDescent="0.25">
      <c r="A13" s="77">
        <v>43251.871307870373</v>
      </c>
      <c r="B13" s="78">
        <v>43252</v>
      </c>
      <c r="C13" s="157">
        <v>1000</v>
      </c>
      <c r="D13" s="75" t="s">
        <v>486</v>
      </c>
      <c r="E13" s="76" t="s">
        <v>29</v>
      </c>
    </row>
    <row r="14" spans="1:6" x14ac:dyDescent="0.25">
      <c r="A14" s="79">
        <v>43252.409791666665</v>
      </c>
      <c r="B14" s="79">
        <v>43255</v>
      </c>
      <c r="C14" s="158">
        <v>5000</v>
      </c>
      <c r="D14" s="41" t="s">
        <v>163</v>
      </c>
      <c r="E14" s="55" t="s">
        <v>29</v>
      </c>
    </row>
    <row r="15" spans="1:6" x14ac:dyDescent="0.25">
      <c r="A15" s="79">
        <v>43252.475300925929</v>
      </c>
      <c r="B15" s="79">
        <v>43255</v>
      </c>
      <c r="C15" s="158">
        <v>1000</v>
      </c>
      <c r="D15" s="41" t="s">
        <v>293</v>
      </c>
      <c r="E15" s="55" t="s">
        <v>29</v>
      </c>
    </row>
    <row r="16" spans="1:6" x14ac:dyDescent="0.25">
      <c r="A16" s="79">
        <v>43252.517430555556</v>
      </c>
      <c r="B16" s="79">
        <v>43255</v>
      </c>
      <c r="C16" s="158">
        <v>300</v>
      </c>
      <c r="D16" s="41" t="s">
        <v>164</v>
      </c>
      <c r="E16" s="55" t="s">
        <v>29</v>
      </c>
    </row>
    <row r="17" spans="1:5" x14ac:dyDescent="0.25">
      <c r="A17" s="79">
        <v>43252.531122685185</v>
      </c>
      <c r="B17" s="79">
        <v>43255</v>
      </c>
      <c r="C17" s="158">
        <v>2700</v>
      </c>
      <c r="D17" s="41" t="s">
        <v>292</v>
      </c>
      <c r="E17" s="55" t="s">
        <v>29</v>
      </c>
    </row>
    <row r="18" spans="1:5" x14ac:dyDescent="0.25">
      <c r="A18" s="79">
        <v>43252.574166666665</v>
      </c>
      <c r="B18" s="79">
        <v>43255</v>
      </c>
      <c r="C18" s="158">
        <v>500</v>
      </c>
      <c r="D18" s="41" t="s">
        <v>291</v>
      </c>
      <c r="E18" s="55" t="s">
        <v>29</v>
      </c>
    </row>
    <row r="19" spans="1:5" x14ac:dyDescent="0.25">
      <c r="A19" s="79">
        <v>43252.583414351851</v>
      </c>
      <c r="B19" s="79">
        <v>43255</v>
      </c>
      <c r="C19" s="158">
        <v>500</v>
      </c>
      <c r="D19" s="41" t="s">
        <v>31</v>
      </c>
      <c r="E19" s="55" t="s">
        <v>29</v>
      </c>
    </row>
    <row r="20" spans="1:5" x14ac:dyDescent="0.25">
      <c r="A20" s="79">
        <v>43252.739328703705</v>
      </c>
      <c r="B20" s="79">
        <v>43255</v>
      </c>
      <c r="C20" s="158">
        <v>100</v>
      </c>
      <c r="D20" s="41" t="s">
        <v>290</v>
      </c>
      <c r="E20" s="55" t="s">
        <v>29</v>
      </c>
    </row>
    <row r="21" spans="1:5" x14ac:dyDescent="0.25">
      <c r="A21" s="79">
        <v>43252.883391203701</v>
      </c>
      <c r="B21" s="79">
        <v>43255</v>
      </c>
      <c r="C21" s="158">
        <v>5000</v>
      </c>
      <c r="D21" s="41" t="s">
        <v>289</v>
      </c>
      <c r="E21" s="55" t="s">
        <v>29</v>
      </c>
    </row>
    <row r="22" spans="1:5" x14ac:dyDescent="0.25">
      <c r="A22" s="79">
        <v>43253.021296296298</v>
      </c>
      <c r="B22" s="79">
        <v>43255</v>
      </c>
      <c r="C22" s="158">
        <v>15000</v>
      </c>
      <c r="D22" s="41" t="s">
        <v>288</v>
      </c>
      <c r="E22" s="55" t="s">
        <v>29</v>
      </c>
    </row>
    <row r="23" spans="1:5" x14ac:dyDescent="0.25">
      <c r="A23" s="79">
        <v>43253.552164351851</v>
      </c>
      <c r="B23" s="79">
        <v>43255</v>
      </c>
      <c r="C23" s="158">
        <v>200</v>
      </c>
      <c r="D23" s="41" t="s">
        <v>165</v>
      </c>
      <c r="E23" s="55" t="s">
        <v>29</v>
      </c>
    </row>
    <row r="24" spans="1:5" x14ac:dyDescent="0.25">
      <c r="A24" s="79">
        <v>43254.500011574077</v>
      </c>
      <c r="B24" s="79">
        <v>43255</v>
      </c>
      <c r="C24" s="158">
        <v>3000</v>
      </c>
      <c r="D24" s="41" t="s">
        <v>66</v>
      </c>
      <c r="E24" s="55" t="s">
        <v>29</v>
      </c>
    </row>
    <row r="25" spans="1:5" x14ac:dyDescent="0.25">
      <c r="A25" s="79">
        <v>43254.964270833334</v>
      </c>
      <c r="B25" s="79">
        <v>43255</v>
      </c>
      <c r="C25" s="158">
        <v>5000</v>
      </c>
      <c r="D25" s="41" t="s">
        <v>287</v>
      </c>
      <c r="E25" s="55" t="s">
        <v>29</v>
      </c>
    </row>
    <row r="26" spans="1:5" x14ac:dyDescent="0.25">
      <c r="A26" s="79">
        <v>43255.887928240743</v>
      </c>
      <c r="B26" s="79">
        <v>43256</v>
      </c>
      <c r="C26" s="158">
        <v>150</v>
      </c>
      <c r="D26" s="41" t="s">
        <v>285</v>
      </c>
      <c r="E26" s="55" t="s">
        <v>29</v>
      </c>
    </row>
    <row r="27" spans="1:5" x14ac:dyDescent="0.25">
      <c r="A27" s="79">
        <v>43255.885462962964</v>
      </c>
      <c r="B27" s="79">
        <v>43256</v>
      </c>
      <c r="C27" s="158">
        <v>500</v>
      </c>
      <c r="D27" s="41" t="s">
        <v>79</v>
      </c>
      <c r="E27" s="55" t="s">
        <v>29</v>
      </c>
    </row>
    <row r="28" spans="1:5" x14ac:dyDescent="0.25">
      <c r="A28" s="79">
        <v>43255.871574074074</v>
      </c>
      <c r="B28" s="79">
        <v>43256</v>
      </c>
      <c r="C28" s="158">
        <v>1000</v>
      </c>
      <c r="D28" s="41" t="s">
        <v>148</v>
      </c>
      <c r="E28" s="55" t="s">
        <v>29</v>
      </c>
    </row>
    <row r="29" spans="1:5" x14ac:dyDescent="0.25">
      <c r="A29" s="79">
        <v>43255.479212962964</v>
      </c>
      <c r="B29" s="79">
        <v>43256</v>
      </c>
      <c r="C29" s="158">
        <v>500</v>
      </c>
      <c r="D29" s="41" t="s">
        <v>38</v>
      </c>
      <c r="E29" s="55" t="s">
        <v>29</v>
      </c>
    </row>
    <row r="30" spans="1:5" x14ac:dyDescent="0.25">
      <c r="A30" s="79">
        <v>43255.461493055554</v>
      </c>
      <c r="B30" s="79">
        <v>43256</v>
      </c>
      <c r="C30" s="158">
        <v>500</v>
      </c>
      <c r="D30" s="41" t="s">
        <v>101</v>
      </c>
      <c r="E30" s="55" t="s">
        <v>29</v>
      </c>
    </row>
    <row r="31" spans="1:5" x14ac:dyDescent="0.25">
      <c r="A31" s="79">
        <v>43255.352777777778</v>
      </c>
      <c r="B31" s="79">
        <v>43256</v>
      </c>
      <c r="C31" s="158">
        <v>500</v>
      </c>
      <c r="D31" s="41" t="s">
        <v>286</v>
      </c>
      <c r="E31" s="55" t="s">
        <v>29</v>
      </c>
    </row>
    <row r="32" spans="1:5" x14ac:dyDescent="0.25">
      <c r="A32" s="79">
        <v>43256.031307870369</v>
      </c>
      <c r="B32" s="79">
        <v>43257</v>
      </c>
      <c r="C32" s="158">
        <v>1000</v>
      </c>
      <c r="D32" s="41" t="s">
        <v>147</v>
      </c>
      <c r="E32" s="55" t="s">
        <v>29</v>
      </c>
    </row>
    <row r="33" spans="1:6" x14ac:dyDescent="0.25">
      <c r="A33" s="79">
        <v>43256.541087962964</v>
      </c>
      <c r="B33" s="79">
        <v>43257</v>
      </c>
      <c r="C33" s="158">
        <v>1500</v>
      </c>
      <c r="D33" s="41" t="s">
        <v>284</v>
      </c>
      <c r="E33" s="55" t="s">
        <v>29</v>
      </c>
      <c r="F33" s="30"/>
    </row>
    <row r="34" spans="1:6" x14ac:dyDescent="0.25">
      <c r="A34" s="79">
        <v>43256.656284722223</v>
      </c>
      <c r="B34" s="79">
        <v>43257</v>
      </c>
      <c r="C34" s="158">
        <v>3000</v>
      </c>
      <c r="D34" s="41" t="s">
        <v>103</v>
      </c>
      <c r="E34" s="55" t="s">
        <v>29</v>
      </c>
      <c r="F34" s="47"/>
    </row>
    <row r="35" spans="1:6" x14ac:dyDescent="0.25">
      <c r="A35" s="79">
        <v>43256.659803240742</v>
      </c>
      <c r="B35" s="79">
        <v>43257</v>
      </c>
      <c r="C35" s="158">
        <v>200</v>
      </c>
      <c r="D35" s="41" t="s">
        <v>96</v>
      </c>
      <c r="E35" s="55" t="s">
        <v>29</v>
      </c>
    </row>
    <row r="36" spans="1:6" x14ac:dyDescent="0.25">
      <c r="A36" s="79">
        <v>43256.684560185182</v>
      </c>
      <c r="B36" s="79">
        <v>43257</v>
      </c>
      <c r="C36" s="158">
        <v>200</v>
      </c>
      <c r="D36" s="41" t="s">
        <v>102</v>
      </c>
      <c r="E36" s="55" t="s">
        <v>29</v>
      </c>
    </row>
    <row r="37" spans="1:6" x14ac:dyDescent="0.25">
      <c r="A37" s="79">
        <v>43256.704942129632</v>
      </c>
      <c r="B37" s="79">
        <v>43257</v>
      </c>
      <c r="C37" s="158">
        <v>300</v>
      </c>
      <c r="D37" s="41" t="s">
        <v>104</v>
      </c>
      <c r="E37" s="55" t="s">
        <v>29</v>
      </c>
    </row>
    <row r="38" spans="1:6" x14ac:dyDescent="0.25">
      <c r="A38" s="79">
        <v>43256.899027777778</v>
      </c>
      <c r="B38" s="79">
        <v>43257</v>
      </c>
      <c r="C38" s="158">
        <v>500</v>
      </c>
      <c r="D38" s="41" t="s">
        <v>283</v>
      </c>
      <c r="E38" s="55" t="s">
        <v>29</v>
      </c>
    </row>
    <row r="39" spans="1:6" x14ac:dyDescent="0.25">
      <c r="A39" s="79">
        <v>43257.436944444446</v>
      </c>
      <c r="B39" s="79">
        <v>43258</v>
      </c>
      <c r="C39" s="158">
        <v>300</v>
      </c>
      <c r="D39" s="41" t="s">
        <v>166</v>
      </c>
      <c r="E39" s="55" t="s">
        <v>29</v>
      </c>
    </row>
    <row r="40" spans="1:6" x14ac:dyDescent="0.25">
      <c r="A40" s="79">
        <v>43257.505150462966</v>
      </c>
      <c r="B40" s="79">
        <v>43258</v>
      </c>
      <c r="C40" s="158">
        <v>500</v>
      </c>
      <c r="D40" s="41" t="s">
        <v>282</v>
      </c>
      <c r="E40" s="55" t="s">
        <v>29</v>
      </c>
    </row>
    <row r="41" spans="1:6" x14ac:dyDescent="0.25">
      <c r="A41" s="79">
        <v>43257.795162037037</v>
      </c>
      <c r="B41" s="79">
        <v>43258</v>
      </c>
      <c r="C41" s="158">
        <v>500</v>
      </c>
      <c r="D41" s="41" t="s">
        <v>67</v>
      </c>
      <c r="E41" s="55" t="s">
        <v>29</v>
      </c>
    </row>
    <row r="42" spans="1:6" x14ac:dyDescent="0.25">
      <c r="A42" s="79">
        <v>43258.280891203707</v>
      </c>
      <c r="B42" s="79">
        <v>43259</v>
      </c>
      <c r="C42" s="158">
        <v>350</v>
      </c>
      <c r="D42" s="41" t="s">
        <v>281</v>
      </c>
      <c r="E42" s="55" t="s">
        <v>29</v>
      </c>
    </row>
    <row r="43" spans="1:6" x14ac:dyDescent="0.25">
      <c r="A43" s="79">
        <v>43258.327905092592</v>
      </c>
      <c r="B43" s="79">
        <v>43259</v>
      </c>
      <c r="C43" s="158">
        <v>300</v>
      </c>
      <c r="D43" s="41" t="s">
        <v>280</v>
      </c>
      <c r="E43" s="55" t="s">
        <v>29</v>
      </c>
    </row>
    <row r="44" spans="1:6" x14ac:dyDescent="0.25">
      <c r="A44" s="79">
        <v>43258.409733796296</v>
      </c>
      <c r="B44" s="79">
        <v>43259</v>
      </c>
      <c r="C44" s="158">
        <v>300</v>
      </c>
      <c r="D44" s="41" t="s">
        <v>61</v>
      </c>
      <c r="E44" s="55" t="s">
        <v>29</v>
      </c>
    </row>
    <row r="45" spans="1:6" x14ac:dyDescent="0.25">
      <c r="A45" s="79">
        <v>43258.434953703705</v>
      </c>
      <c r="B45" s="79">
        <v>43259</v>
      </c>
      <c r="C45" s="158">
        <v>200</v>
      </c>
      <c r="D45" s="41" t="s">
        <v>217</v>
      </c>
      <c r="E45" s="55" t="s">
        <v>29</v>
      </c>
    </row>
    <row r="46" spans="1:6" x14ac:dyDescent="0.25">
      <c r="A46" s="79">
        <v>43258.473703703705</v>
      </c>
      <c r="B46" s="79">
        <v>43259</v>
      </c>
      <c r="C46" s="158">
        <v>1000</v>
      </c>
      <c r="D46" s="41" t="s">
        <v>139</v>
      </c>
      <c r="E46" s="55" t="s">
        <v>29</v>
      </c>
    </row>
    <row r="47" spans="1:6" x14ac:dyDescent="0.25">
      <c r="A47" s="79">
        <v>43258.503495370373</v>
      </c>
      <c r="B47" s="79">
        <v>43259</v>
      </c>
      <c r="C47" s="158">
        <v>100</v>
      </c>
      <c r="D47" s="41" t="s">
        <v>105</v>
      </c>
      <c r="E47" s="55" t="s">
        <v>29</v>
      </c>
    </row>
    <row r="48" spans="1:6" x14ac:dyDescent="0.25">
      <c r="A48" s="79">
        <v>43258.52065972222</v>
      </c>
      <c r="B48" s="79">
        <v>43259</v>
      </c>
      <c r="C48" s="158">
        <v>100</v>
      </c>
      <c r="D48" s="41" t="s">
        <v>135</v>
      </c>
      <c r="E48" s="55" t="s">
        <v>29</v>
      </c>
    </row>
    <row r="49" spans="1:5" x14ac:dyDescent="0.25">
      <c r="A49" s="79">
        <v>43258.575787037036</v>
      </c>
      <c r="B49" s="79">
        <v>43259</v>
      </c>
      <c r="C49" s="158">
        <v>500</v>
      </c>
      <c r="D49" s="41" t="s">
        <v>279</v>
      </c>
      <c r="E49" s="55" t="s">
        <v>29</v>
      </c>
    </row>
    <row r="50" spans="1:5" x14ac:dyDescent="0.25">
      <c r="A50" s="79">
        <v>43258.582662037035</v>
      </c>
      <c r="B50" s="79">
        <v>43259</v>
      </c>
      <c r="C50" s="158">
        <v>1500</v>
      </c>
      <c r="D50" s="41" t="s">
        <v>278</v>
      </c>
      <c r="E50" s="55" t="s">
        <v>29</v>
      </c>
    </row>
    <row r="51" spans="1:5" x14ac:dyDescent="0.25">
      <c r="A51" s="79">
        <v>43258.597268518519</v>
      </c>
      <c r="B51" s="79">
        <v>43259</v>
      </c>
      <c r="C51" s="158">
        <v>2000</v>
      </c>
      <c r="D51" s="41" t="s">
        <v>113</v>
      </c>
      <c r="E51" s="55" t="s">
        <v>29</v>
      </c>
    </row>
    <row r="52" spans="1:5" x14ac:dyDescent="0.25">
      <c r="A52" s="79">
        <v>43258.69730324074</v>
      </c>
      <c r="B52" s="79">
        <v>43259</v>
      </c>
      <c r="C52" s="158">
        <v>200</v>
      </c>
      <c r="D52" s="41" t="s">
        <v>277</v>
      </c>
      <c r="E52" s="55" t="s">
        <v>29</v>
      </c>
    </row>
    <row r="53" spans="1:5" x14ac:dyDescent="0.25">
      <c r="A53" s="79">
        <v>43258.704884259256</v>
      </c>
      <c r="B53" s="79">
        <v>43259</v>
      </c>
      <c r="C53" s="158">
        <v>300</v>
      </c>
      <c r="D53" s="41" t="s">
        <v>32</v>
      </c>
      <c r="E53" s="55" t="s">
        <v>29</v>
      </c>
    </row>
    <row r="54" spans="1:5" x14ac:dyDescent="0.25">
      <c r="A54" s="79">
        <v>43258.762696759259</v>
      </c>
      <c r="B54" s="79">
        <v>43259</v>
      </c>
      <c r="C54" s="158">
        <v>100</v>
      </c>
      <c r="D54" s="41" t="s">
        <v>276</v>
      </c>
      <c r="E54" s="55" t="s">
        <v>29</v>
      </c>
    </row>
    <row r="55" spans="1:5" x14ac:dyDescent="0.25">
      <c r="A55" s="79">
        <v>43258.794340277775</v>
      </c>
      <c r="B55" s="79">
        <v>43259</v>
      </c>
      <c r="C55" s="158">
        <v>200</v>
      </c>
      <c r="D55" s="41" t="s">
        <v>132</v>
      </c>
      <c r="E55" s="55" t="s">
        <v>29</v>
      </c>
    </row>
    <row r="56" spans="1:5" x14ac:dyDescent="0.25">
      <c r="A56" s="79">
        <v>43258.833483796298</v>
      </c>
      <c r="B56" s="79">
        <v>43259</v>
      </c>
      <c r="C56" s="158">
        <v>200</v>
      </c>
      <c r="D56" s="41" t="s">
        <v>275</v>
      </c>
      <c r="E56" s="55" t="s">
        <v>29</v>
      </c>
    </row>
    <row r="57" spans="1:5" x14ac:dyDescent="0.25">
      <c r="A57" s="79">
        <v>43258.942939814813</v>
      </c>
      <c r="B57" s="79">
        <v>43259</v>
      </c>
      <c r="C57" s="158">
        <v>200</v>
      </c>
      <c r="D57" s="41" t="s">
        <v>274</v>
      </c>
      <c r="E57" s="55" t="s">
        <v>29</v>
      </c>
    </row>
    <row r="58" spans="1:5" x14ac:dyDescent="0.25">
      <c r="A58" s="79">
        <v>43258.951782407406</v>
      </c>
      <c r="B58" s="79">
        <v>43259</v>
      </c>
      <c r="C58" s="158">
        <v>500</v>
      </c>
      <c r="D58" s="41"/>
      <c r="E58" s="55" t="s">
        <v>29</v>
      </c>
    </row>
    <row r="59" spans="1:5" x14ac:dyDescent="0.25">
      <c r="A59" s="79">
        <v>43258.978564814817</v>
      </c>
      <c r="B59" s="79">
        <v>43259</v>
      </c>
      <c r="C59" s="158">
        <v>200</v>
      </c>
      <c r="D59" s="41" t="s">
        <v>273</v>
      </c>
      <c r="E59" s="55" t="s">
        <v>29</v>
      </c>
    </row>
    <row r="60" spans="1:5" x14ac:dyDescent="0.25">
      <c r="A60" s="79">
        <v>43258.994120370371</v>
      </c>
      <c r="B60" s="79">
        <v>43259</v>
      </c>
      <c r="C60" s="158">
        <v>500</v>
      </c>
      <c r="D60" s="41" t="s">
        <v>272</v>
      </c>
      <c r="E60" s="55" t="s">
        <v>29</v>
      </c>
    </row>
    <row r="61" spans="1:5" x14ac:dyDescent="0.25">
      <c r="A61" s="79">
        <v>43258.995115740741</v>
      </c>
      <c r="B61" s="79">
        <v>43259</v>
      </c>
      <c r="C61" s="158">
        <v>500</v>
      </c>
      <c r="D61" s="41" t="s">
        <v>272</v>
      </c>
      <c r="E61" s="55" t="s">
        <v>29</v>
      </c>
    </row>
    <row r="62" spans="1:5" x14ac:dyDescent="0.25">
      <c r="A62" s="79">
        <v>43259.424293981479</v>
      </c>
      <c r="B62" s="79">
        <v>43260</v>
      </c>
      <c r="C62" s="158">
        <v>200</v>
      </c>
      <c r="D62" s="41" t="s">
        <v>219</v>
      </c>
      <c r="E62" s="55" t="s">
        <v>29</v>
      </c>
    </row>
    <row r="63" spans="1:5" x14ac:dyDescent="0.25">
      <c r="A63" s="79">
        <v>43259.493900462963</v>
      </c>
      <c r="B63" s="79">
        <v>43260</v>
      </c>
      <c r="C63" s="158">
        <v>1000</v>
      </c>
      <c r="D63" s="41" t="s">
        <v>271</v>
      </c>
      <c r="E63" s="55" t="s">
        <v>29</v>
      </c>
    </row>
    <row r="64" spans="1:5" x14ac:dyDescent="0.25">
      <c r="A64" s="79">
        <v>43259.503495370373</v>
      </c>
      <c r="B64" s="79">
        <v>43260</v>
      </c>
      <c r="C64" s="158">
        <v>50</v>
      </c>
      <c r="D64" s="41" t="s">
        <v>94</v>
      </c>
      <c r="E64" s="55" t="s">
        <v>29</v>
      </c>
    </row>
    <row r="65" spans="1:5" x14ac:dyDescent="0.25">
      <c r="A65" s="79">
        <v>43259.607314814813</v>
      </c>
      <c r="B65" s="79">
        <v>43260</v>
      </c>
      <c r="C65" s="158">
        <v>500</v>
      </c>
      <c r="D65" s="41" t="s">
        <v>270</v>
      </c>
      <c r="E65" s="55" t="s">
        <v>29</v>
      </c>
    </row>
    <row r="66" spans="1:5" x14ac:dyDescent="0.25">
      <c r="A66" s="79">
        <v>43259.625092592592</v>
      </c>
      <c r="B66" s="79">
        <v>43260</v>
      </c>
      <c r="C66" s="158">
        <v>54</v>
      </c>
      <c r="D66" s="41" t="s">
        <v>112</v>
      </c>
      <c r="E66" s="55" t="s">
        <v>29</v>
      </c>
    </row>
    <row r="67" spans="1:5" x14ac:dyDescent="0.25">
      <c r="A67" s="79">
        <v>43259.64439814815</v>
      </c>
      <c r="B67" s="79">
        <v>43260</v>
      </c>
      <c r="C67" s="158">
        <v>500</v>
      </c>
      <c r="D67" s="41" t="s">
        <v>269</v>
      </c>
      <c r="E67" s="55" t="s">
        <v>29</v>
      </c>
    </row>
    <row r="68" spans="1:5" x14ac:dyDescent="0.25">
      <c r="A68" s="79">
        <v>43259.660868055558</v>
      </c>
      <c r="B68" s="79">
        <v>43260</v>
      </c>
      <c r="C68" s="158">
        <v>200</v>
      </c>
      <c r="D68" s="41" t="s">
        <v>268</v>
      </c>
      <c r="E68" s="55" t="s">
        <v>29</v>
      </c>
    </row>
    <row r="69" spans="1:5" x14ac:dyDescent="0.25">
      <c r="A69" s="79">
        <v>43259.697974537034</v>
      </c>
      <c r="B69" s="79">
        <v>43260</v>
      </c>
      <c r="C69" s="158">
        <v>100</v>
      </c>
      <c r="D69" s="41" t="s">
        <v>46</v>
      </c>
      <c r="E69" s="55" t="s">
        <v>29</v>
      </c>
    </row>
    <row r="70" spans="1:5" x14ac:dyDescent="0.25">
      <c r="A70" s="79">
        <v>43259.701435185183</v>
      </c>
      <c r="B70" s="79">
        <v>43260</v>
      </c>
      <c r="C70" s="158">
        <v>100</v>
      </c>
      <c r="D70" s="41" t="s">
        <v>46</v>
      </c>
      <c r="E70" s="55" t="s">
        <v>29</v>
      </c>
    </row>
    <row r="71" spans="1:5" x14ac:dyDescent="0.25">
      <c r="A71" s="79">
        <v>43259.725729166668</v>
      </c>
      <c r="B71" s="79">
        <v>43260</v>
      </c>
      <c r="C71" s="158">
        <v>300</v>
      </c>
      <c r="D71" s="41" t="s">
        <v>106</v>
      </c>
      <c r="E71" s="55" t="s">
        <v>29</v>
      </c>
    </row>
    <row r="72" spans="1:5" x14ac:dyDescent="0.25">
      <c r="A72" s="79">
        <v>43259.823206018518</v>
      </c>
      <c r="B72" s="79">
        <v>43260</v>
      </c>
      <c r="C72" s="158">
        <v>982</v>
      </c>
      <c r="D72" s="41" t="s">
        <v>69</v>
      </c>
      <c r="E72" s="55" t="s">
        <v>29</v>
      </c>
    </row>
    <row r="73" spans="1:5" x14ac:dyDescent="0.25">
      <c r="A73" s="79">
        <v>43259.90351851852</v>
      </c>
      <c r="B73" s="79">
        <v>43260</v>
      </c>
      <c r="C73" s="158">
        <v>100</v>
      </c>
      <c r="D73" s="41" t="s">
        <v>267</v>
      </c>
      <c r="E73" s="55" t="s">
        <v>29</v>
      </c>
    </row>
    <row r="74" spans="1:5" x14ac:dyDescent="0.25">
      <c r="A74" s="79">
        <v>43259.913321759261</v>
      </c>
      <c r="B74" s="79">
        <v>43260</v>
      </c>
      <c r="C74" s="158">
        <v>500</v>
      </c>
      <c r="D74" s="41" t="s">
        <v>114</v>
      </c>
      <c r="E74" s="55" t="s">
        <v>29</v>
      </c>
    </row>
    <row r="75" spans="1:5" x14ac:dyDescent="0.25">
      <c r="A75" s="79">
        <v>43260.321851851855</v>
      </c>
      <c r="B75" s="42">
        <v>43264</v>
      </c>
      <c r="C75" s="158">
        <v>500</v>
      </c>
      <c r="D75" s="41" t="s">
        <v>266</v>
      </c>
      <c r="E75" s="55" t="s">
        <v>29</v>
      </c>
    </row>
    <row r="76" spans="1:5" x14ac:dyDescent="0.25">
      <c r="A76" s="79">
        <v>43260.566076388888</v>
      </c>
      <c r="B76" s="42">
        <v>43264</v>
      </c>
      <c r="C76" s="158">
        <v>500</v>
      </c>
      <c r="D76" s="41" t="s">
        <v>70</v>
      </c>
      <c r="E76" s="55" t="s">
        <v>29</v>
      </c>
    </row>
    <row r="77" spans="1:5" x14ac:dyDescent="0.25">
      <c r="A77" s="79">
        <v>43260.642060185186</v>
      </c>
      <c r="B77" s="42">
        <v>43264</v>
      </c>
      <c r="C77" s="158">
        <v>1000</v>
      </c>
      <c r="D77" s="41" t="s">
        <v>265</v>
      </c>
      <c r="E77" s="55" t="s">
        <v>29</v>
      </c>
    </row>
    <row r="78" spans="1:5" x14ac:dyDescent="0.25">
      <c r="A78" s="79">
        <v>43261.484571759262</v>
      </c>
      <c r="B78" s="42">
        <v>43264</v>
      </c>
      <c r="C78" s="158">
        <v>100</v>
      </c>
      <c r="D78" s="41" t="s">
        <v>80</v>
      </c>
      <c r="E78" s="55" t="s">
        <v>29</v>
      </c>
    </row>
    <row r="79" spans="1:5" x14ac:dyDescent="0.25">
      <c r="A79" s="79">
        <v>43261.618067129632</v>
      </c>
      <c r="B79" s="42">
        <v>43264</v>
      </c>
      <c r="C79" s="158">
        <v>50</v>
      </c>
      <c r="D79" s="41" t="s">
        <v>146</v>
      </c>
      <c r="E79" s="55" t="s">
        <v>29</v>
      </c>
    </row>
    <row r="80" spans="1:5" x14ac:dyDescent="0.25">
      <c r="A80" s="79">
        <v>43261.729189814818</v>
      </c>
      <c r="B80" s="42">
        <v>43264</v>
      </c>
      <c r="C80" s="158">
        <v>1000</v>
      </c>
      <c r="D80" s="41" t="s">
        <v>68</v>
      </c>
      <c r="E80" s="55" t="s">
        <v>29</v>
      </c>
    </row>
    <row r="81" spans="1:5" x14ac:dyDescent="0.25">
      <c r="A81" s="79">
        <v>43261.781597222223</v>
      </c>
      <c r="B81" s="42">
        <v>43264</v>
      </c>
      <c r="C81" s="158">
        <v>300</v>
      </c>
      <c r="D81" s="41" t="s">
        <v>264</v>
      </c>
      <c r="E81" s="55" t="s">
        <v>29</v>
      </c>
    </row>
    <row r="82" spans="1:5" x14ac:dyDescent="0.25">
      <c r="A82" s="79">
        <v>43261.843877314815</v>
      </c>
      <c r="B82" s="42">
        <v>43264</v>
      </c>
      <c r="C82" s="158">
        <v>1600</v>
      </c>
      <c r="D82" s="41" t="s">
        <v>263</v>
      </c>
      <c r="E82" s="55" t="s">
        <v>29</v>
      </c>
    </row>
    <row r="83" spans="1:5" x14ac:dyDescent="0.25">
      <c r="A83" s="79">
        <v>43261.850717592592</v>
      </c>
      <c r="B83" s="42">
        <v>43264</v>
      </c>
      <c r="C83" s="158">
        <v>100</v>
      </c>
      <c r="D83" s="41" t="s">
        <v>145</v>
      </c>
      <c r="E83" s="55" t="s">
        <v>29</v>
      </c>
    </row>
    <row r="84" spans="1:5" x14ac:dyDescent="0.25">
      <c r="A84" s="79">
        <v>43261.868113425924</v>
      </c>
      <c r="B84" s="42">
        <v>43264</v>
      </c>
      <c r="C84" s="158">
        <v>300</v>
      </c>
      <c r="D84" s="41" t="s">
        <v>107</v>
      </c>
      <c r="E84" s="55" t="s">
        <v>29</v>
      </c>
    </row>
    <row r="85" spans="1:5" x14ac:dyDescent="0.25">
      <c r="A85" s="79">
        <v>43261.892384259256</v>
      </c>
      <c r="B85" s="42">
        <v>43264</v>
      </c>
      <c r="C85" s="158">
        <v>100</v>
      </c>
      <c r="D85" s="41" t="s">
        <v>144</v>
      </c>
      <c r="E85" s="55" t="s">
        <v>29</v>
      </c>
    </row>
    <row r="86" spans="1:5" x14ac:dyDescent="0.25">
      <c r="A86" s="79">
        <v>43261.923634259256</v>
      </c>
      <c r="B86" s="42">
        <v>43264</v>
      </c>
      <c r="C86" s="158">
        <v>100</v>
      </c>
      <c r="D86" s="41" t="s">
        <v>97</v>
      </c>
      <c r="E86" s="55" t="s">
        <v>29</v>
      </c>
    </row>
    <row r="87" spans="1:5" x14ac:dyDescent="0.25">
      <c r="A87" s="79">
        <v>43262.405243055553</v>
      </c>
      <c r="B87" s="42">
        <v>43264</v>
      </c>
      <c r="C87" s="158">
        <v>2000</v>
      </c>
      <c r="D87" s="41" t="s">
        <v>262</v>
      </c>
      <c r="E87" s="55" t="s">
        <v>29</v>
      </c>
    </row>
    <row r="88" spans="1:5" x14ac:dyDescent="0.25">
      <c r="A88" s="79">
        <v>43262.406238425923</v>
      </c>
      <c r="B88" s="42">
        <v>43264</v>
      </c>
      <c r="C88" s="158">
        <v>250</v>
      </c>
      <c r="D88" s="41" t="s">
        <v>262</v>
      </c>
      <c r="E88" s="55" t="s">
        <v>29</v>
      </c>
    </row>
    <row r="89" spans="1:5" x14ac:dyDescent="0.25">
      <c r="A89" s="79">
        <v>43262.437534722223</v>
      </c>
      <c r="B89" s="42">
        <v>43264</v>
      </c>
      <c r="C89" s="158">
        <v>90</v>
      </c>
      <c r="D89" s="41" t="s">
        <v>112</v>
      </c>
      <c r="E89" s="55" t="s">
        <v>29</v>
      </c>
    </row>
    <row r="90" spans="1:5" x14ac:dyDescent="0.25">
      <c r="A90" s="79">
        <v>43262.656284722223</v>
      </c>
      <c r="B90" s="42">
        <v>43264</v>
      </c>
      <c r="C90" s="158">
        <v>200</v>
      </c>
      <c r="D90" s="41" t="s">
        <v>81</v>
      </c>
      <c r="E90" s="55" t="s">
        <v>29</v>
      </c>
    </row>
    <row r="91" spans="1:5" x14ac:dyDescent="0.25">
      <c r="A91" s="79">
        <v>43262.697951388887</v>
      </c>
      <c r="B91" s="42">
        <v>43264</v>
      </c>
      <c r="C91" s="158">
        <v>3000</v>
      </c>
      <c r="D91" s="41" t="s">
        <v>95</v>
      </c>
      <c r="E91" s="55" t="s">
        <v>29</v>
      </c>
    </row>
    <row r="92" spans="1:5" x14ac:dyDescent="0.25">
      <c r="A92" s="79">
        <v>43262.743090277778</v>
      </c>
      <c r="B92" s="42">
        <v>43264</v>
      </c>
      <c r="C92" s="158">
        <v>100</v>
      </c>
      <c r="D92" s="41" t="s">
        <v>57</v>
      </c>
      <c r="E92" s="55" t="s">
        <v>29</v>
      </c>
    </row>
    <row r="93" spans="1:5" x14ac:dyDescent="0.25">
      <c r="A93" s="79">
        <v>43262.822638888887</v>
      </c>
      <c r="B93" s="42">
        <v>43264</v>
      </c>
      <c r="C93" s="158">
        <v>1000</v>
      </c>
      <c r="D93" s="41" t="s">
        <v>261</v>
      </c>
      <c r="E93" s="55" t="s">
        <v>29</v>
      </c>
    </row>
    <row r="94" spans="1:5" x14ac:dyDescent="0.25">
      <c r="A94" s="79">
        <v>43263.340324074074</v>
      </c>
      <c r="B94" s="42">
        <v>43264</v>
      </c>
      <c r="C94" s="158">
        <v>100</v>
      </c>
      <c r="D94" s="41" t="s">
        <v>143</v>
      </c>
      <c r="E94" s="55" t="s">
        <v>29</v>
      </c>
    </row>
    <row r="95" spans="1:5" x14ac:dyDescent="0.25">
      <c r="A95" s="79">
        <v>43263.385462962964</v>
      </c>
      <c r="B95" s="42">
        <v>43264</v>
      </c>
      <c r="C95" s="158">
        <v>500</v>
      </c>
      <c r="D95" s="41" t="s">
        <v>139</v>
      </c>
      <c r="E95" s="55" t="s">
        <v>29</v>
      </c>
    </row>
    <row r="96" spans="1:5" x14ac:dyDescent="0.25">
      <c r="A96" s="79">
        <v>43263.593807870369</v>
      </c>
      <c r="B96" s="42">
        <v>43264</v>
      </c>
      <c r="C96" s="158">
        <v>100</v>
      </c>
      <c r="D96" s="41" t="s">
        <v>98</v>
      </c>
      <c r="E96" s="55" t="s">
        <v>29</v>
      </c>
    </row>
    <row r="97" spans="1:5" x14ac:dyDescent="0.25">
      <c r="A97" s="79">
        <v>43263.624907407408</v>
      </c>
      <c r="B97" s="42">
        <v>43264</v>
      </c>
      <c r="C97" s="158">
        <v>50</v>
      </c>
      <c r="D97" s="41" t="s">
        <v>260</v>
      </c>
      <c r="E97" s="55" t="s">
        <v>29</v>
      </c>
    </row>
    <row r="98" spans="1:5" x14ac:dyDescent="0.25">
      <c r="A98" s="79">
        <v>43263.800011574072</v>
      </c>
      <c r="B98" s="42">
        <v>43264</v>
      </c>
      <c r="C98" s="158">
        <v>700</v>
      </c>
      <c r="D98" s="41" t="s">
        <v>259</v>
      </c>
      <c r="E98" s="55" t="s">
        <v>29</v>
      </c>
    </row>
    <row r="99" spans="1:5" x14ac:dyDescent="0.25">
      <c r="A99" s="79">
        <v>43263.976388888892</v>
      </c>
      <c r="B99" s="42">
        <v>42534</v>
      </c>
      <c r="C99" s="158">
        <v>700</v>
      </c>
      <c r="D99" s="41" t="s">
        <v>258</v>
      </c>
      <c r="E99" s="55" t="s">
        <v>29</v>
      </c>
    </row>
    <row r="100" spans="1:5" x14ac:dyDescent="0.25">
      <c r="A100" s="79">
        <v>43263.992604166669</v>
      </c>
      <c r="B100" s="42">
        <v>43264</v>
      </c>
      <c r="C100" s="158">
        <v>1000</v>
      </c>
      <c r="D100" s="41" t="s">
        <v>257</v>
      </c>
      <c r="E100" s="55" t="s">
        <v>29</v>
      </c>
    </row>
    <row r="101" spans="1:5" x14ac:dyDescent="0.25">
      <c r="A101" s="79">
        <v>43263.99554398148</v>
      </c>
      <c r="B101" s="42">
        <v>43264</v>
      </c>
      <c r="C101" s="158">
        <v>500</v>
      </c>
      <c r="D101" s="41" t="s">
        <v>257</v>
      </c>
      <c r="E101" s="55" t="s">
        <v>29</v>
      </c>
    </row>
    <row r="102" spans="1:5" x14ac:dyDescent="0.25">
      <c r="A102" s="79">
        <v>43264.628541666665</v>
      </c>
      <c r="B102" s="79">
        <v>43265</v>
      </c>
      <c r="C102" s="158">
        <v>500</v>
      </c>
      <c r="D102" s="41" t="s">
        <v>116</v>
      </c>
      <c r="E102" s="55" t="s">
        <v>29</v>
      </c>
    </row>
    <row r="103" spans="1:5" x14ac:dyDescent="0.25">
      <c r="A103" s="79">
        <v>43264.642256944448</v>
      </c>
      <c r="B103" s="79">
        <v>43265</v>
      </c>
      <c r="C103" s="158">
        <v>200</v>
      </c>
      <c r="D103" s="41" t="s">
        <v>256</v>
      </c>
      <c r="E103" s="55" t="s">
        <v>29</v>
      </c>
    </row>
    <row r="104" spans="1:5" x14ac:dyDescent="0.25">
      <c r="A104" s="79">
        <v>43264.788263888891</v>
      </c>
      <c r="B104" s="79">
        <v>43265</v>
      </c>
      <c r="C104" s="158">
        <v>200</v>
      </c>
      <c r="D104" s="41" t="s">
        <v>33</v>
      </c>
      <c r="E104" s="55" t="s">
        <v>29</v>
      </c>
    </row>
    <row r="105" spans="1:5" x14ac:dyDescent="0.25">
      <c r="A105" s="79">
        <v>43264.913263888891</v>
      </c>
      <c r="B105" s="79">
        <v>43265</v>
      </c>
      <c r="C105" s="158">
        <v>300</v>
      </c>
      <c r="D105" s="41" t="s">
        <v>117</v>
      </c>
      <c r="E105" s="55" t="s">
        <v>29</v>
      </c>
    </row>
    <row r="106" spans="1:5" x14ac:dyDescent="0.25">
      <c r="A106" s="79">
        <v>43265.026886574073</v>
      </c>
      <c r="B106" s="79">
        <v>43266</v>
      </c>
      <c r="C106" s="158">
        <v>500</v>
      </c>
      <c r="D106" s="41" t="s">
        <v>255</v>
      </c>
      <c r="E106" s="55" t="s">
        <v>29</v>
      </c>
    </row>
    <row r="107" spans="1:5" x14ac:dyDescent="0.25">
      <c r="A107" s="79">
        <v>43265.045208333337</v>
      </c>
      <c r="B107" s="79">
        <v>43266</v>
      </c>
      <c r="C107" s="158">
        <v>1000</v>
      </c>
      <c r="D107" s="41" t="s">
        <v>142</v>
      </c>
      <c r="E107" s="55" t="s">
        <v>29</v>
      </c>
    </row>
    <row r="108" spans="1:5" x14ac:dyDescent="0.25">
      <c r="A108" s="79">
        <v>43265.365960648145</v>
      </c>
      <c r="B108" s="79">
        <v>43266</v>
      </c>
      <c r="C108" s="158">
        <v>1000</v>
      </c>
      <c r="D108" s="41" t="s">
        <v>254</v>
      </c>
      <c r="E108" s="55" t="s">
        <v>29</v>
      </c>
    </row>
    <row r="109" spans="1:5" x14ac:dyDescent="0.25">
      <c r="A109" s="79">
        <v>43265.425046296295</v>
      </c>
      <c r="B109" s="79">
        <v>43266</v>
      </c>
      <c r="C109" s="158">
        <v>500</v>
      </c>
      <c r="D109" s="41" t="s">
        <v>253</v>
      </c>
      <c r="E109" s="55" t="s">
        <v>29</v>
      </c>
    </row>
    <row r="110" spans="1:5" x14ac:dyDescent="0.25">
      <c r="A110" s="79">
        <v>43265.445300925923</v>
      </c>
      <c r="B110" s="79">
        <v>43266</v>
      </c>
      <c r="C110" s="158">
        <v>150</v>
      </c>
      <c r="D110" s="41" t="s">
        <v>252</v>
      </c>
      <c r="E110" s="55" t="s">
        <v>29</v>
      </c>
    </row>
    <row r="111" spans="1:5" x14ac:dyDescent="0.25">
      <c r="A111" s="79">
        <v>43265.670219907406</v>
      </c>
      <c r="B111" s="79">
        <v>43266</v>
      </c>
      <c r="C111" s="158">
        <v>500</v>
      </c>
      <c r="D111" s="41" t="s">
        <v>82</v>
      </c>
      <c r="E111" s="55" t="s">
        <v>29</v>
      </c>
    </row>
    <row r="112" spans="1:5" x14ac:dyDescent="0.25">
      <c r="A112" s="79">
        <v>43265.687581018516</v>
      </c>
      <c r="B112" s="79">
        <v>43266</v>
      </c>
      <c r="C112" s="158">
        <v>500</v>
      </c>
      <c r="D112" s="41" t="s">
        <v>34</v>
      </c>
      <c r="E112" s="55" t="s">
        <v>29</v>
      </c>
    </row>
    <row r="113" spans="1:5" x14ac:dyDescent="0.25">
      <c r="A113" s="79">
        <v>43266.309120370373</v>
      </c>
      <c r="B113" s="79">
        <v>43267</v>
      </c>
      <c r="C113" s="158">
        <v>100</v>
      </c>
      <c r="D113" s="41" t="s">
        <v>47</v>
      </c>
      <c r="E113" s="55" t="s">
        <v>29</v>
      </c>
    </row>
    <row r="114" spans="1:5" x14ac:dyDescent="0.25">
      <c r="A114" s="79">
        <v>43266.437604166669</v>
      </c>
      <c r="B114" s="79">
        <v>43269</v>
      </c>
      <c r="C114" s="158">
        <v>500</v>
      </c>
      <c r="D114" s="41" t="s">
        <v>58</v>
      </c>
      <c r="E114" s="55" t="s">
        <v>29</v>
      </c>
    </row>
    <row r="115" spans="1:5" x14ac:dyDescent="0.25">
      <c r="A115" s="79">
        <v>43266.448020833333</v>
      </c>
      <c r="B115" s="79">
        <v>43269</v>
      </c>
      <c r="C115" s="158">
        <v>100</v>
      </c>
      <c r="D115" s="41" t="s">
        <v>141</v>
      </c>
      <c r="E115" s="55" t="s">
        <v>29</v>
      </c>
    </row>
    <row r="116" spans="1:5" x14ac:dyDescent="0.25">
      <c r="A116" s="79">
        <v>43266.527881944443</v>
      </c>
      <c r="B116" s="79">
        <v>43269</v>
      </c>
      <c r="C116" s="158">
        <v>1000</v>
      </c>
      <c r="D116" s="41" t="s">
        <v>35</v>
      </c>
      <c r="E116" s="55" t="s">
        <v>29</v>
      </c>
    </row>
    <row r="117" spans="1:5" x14ac:dyDescent="0.25">
      <c r="A117" s="79">
        <v>43266.645937499998</v>
      </c>
      <c r="B117" s="79">
        <v>43269</v>
      </c>
      <c r="C117" s="158">
        <v>500</v>
      </c>
      <c r="D117" s="41" t="s">
        <v>72</v>
      </c>
      <c r="E117" s="55" t="s">
        <v>29</v>
      </c>
    </row>
    <row r="118" spans="1:5" x14ac:dyDescent="0.25">
      <c r="A118" s="79">
        <v>43266.679085648146</v>
      </c>
      <c r="B118" s="79">
        <v>43269</v>
      </c>
      <c r="C118" s="158">
        <v>500</v>
      </c>
      <c r="D118" s="41" t="s">
        <v>101</v>
      </c>
      <c r="E118" s="55" t="s">
        <v>29</v>
      </c>
    </row>
    <row r="119" spans="1:5" x14ac:dyDescent="0.25">
      <c r="A119" s="79">
        <v>43267.414583333331</v>
      </c>
      <c r="B119" s="79">
        <v>43269</v>
      </c>
      <c r="C119" s="158">
        <v>500</v>
      </c>
      <c r="D119" s="41" t="s">
        <v>251</v>
      </c>
      <c r="E119" s="55" t="s">
        <v>29</v>
      </c>
    </row>
    <row r="120" spans="1:5" x14ac:dyDescent="0.25">
      <c r="A120" s="79">
        <v>43267.520844907405</v>
      </c>
      <c r="B120" s="79">
        <v>43269</v>
      </c>
      <c r="C120" s="158">
        <v>500</v>
      </c>
      <c r="D120" s="41" t="s">
        <v>31</v>
      </c>
      <c r="E120" s="55" t="s">
        <v>29</v>
      </c>
    </row>
    <row r="121" spans="1:5" x14ac:dyDescent="0.25">
      <c r="A121" s="79">
        <v>43267.524317129632</v>
      </c>
      <c r="B121" s="79">
        <v>43269</v>
      </c>
      <c r="C121" s="158">
        <v>300</v>
      </c>
      <c r="D121" s="41" t="s">
        <v>73</v>
      </c>
      <c r="E121" s="55" t="s">
        <v>29</v>
      </c>
    </row>
    <row r="122" spans="1:5" x14ac:dyDescent="0.25">
      <c r="A122" s="79">
        <v>43267.644861111112</v>
      </c>
      <c r="B122" s="79">
        <v>43269</v>
      </c>
      <c r="C122" s="158">
        <v>1500</v>
      </c>
      <c r="D122" s="41" t="s">
        <v>250</v>
      </c>
      <c r="E122" s="55" t="s">
        <v>29</v>
      </c>
    </row>
    <row r="123" spans="1:5" x14ac:dyDescent="0.25">
      <c r="A123" s="79">
        <v>43267.906261574077</v>
      </c>
      <c r="B123" s="79">
        <v>43269</v>
      </c>
      <c r="C123" s="158">
        <v>238</v>
      </c>
      <c r="D123" s="41" t="s">
        <v>138</v>
      </c>
      <c r="E123" s="55" t="s">
        <v>29</v>
      </c>
    </row>
    <row r="124" spans="1:5" x14ac:dyDescent="0.25">
      <c r="A124" s="79">
        <v>43268.266412037039</v>
      </c>
      <c r="B124" s="79">
        <v>43269</v>
      </c>
      <c r="C124" s="158">
        <v>150</v>
      </c>
      <c r="D124" s="41" t="s">
        <v>135</v>
      </c>
      <c r="E124" s="55" t="s">
        <v>29</v>
      </c>
    </row>
    <row r="125" spans="1:5" x14ac:dyDescent="0.25">
      <c r="A125" s="79">
        <v>43268.524305555555</v>
      </c>
      <c r="B125" s="79">
        <v>43269</v>
      </c>
      <c r="C125" s="158">
        <v>500</v>
      </c>
      <c r="D125" s="41" t="s">
        <v>37</v>
      </c>
      <c r="E125" s="55" t="s">
        <v>29</v>
      </c>
    </row>
    <row r="126" spans="1:5" x14ac:dyDescent="0.25">
      <c r="A126" s="79">
        <v>43268.579872685186</v>
      </c>
      <c r="B126" s="79">
        <v>43269</v>
      </c>
      <c r="C126" s="158">
        <v>200</v>
      </c>
      <c r="D126" s="41" t="s">
        <v>48</v>
      </c>
      <c r="E126" s="55" t="s">
        <v>29</v>
      </c>
    </row>
    <row r="127" spans="1:5" x14ac:dyDescent="0.25">
      <c r="A127" s="79">
        <v>43268.600694444445</v>
      </c>
      <c r="B127" s="79">
        <v>43269</v>
      </c>
      <c r="C127" s="158">
        <v>500</v>
      </c>
      <c r="D127" s="41" t="s">
        <v>38</v>
      </c>
      <c r="E127" s="55" t="s">
        <v>29</v>
      </c>
    </row>
    <row r="128" spans="1:5" x14ac:dyDescent="0.25">
      <c r="A128" s="79">
        <v>43268.680567129632</v>
      </c>
      <c r="B128" s="79">
        <v>43269</v>
      </c>
      <c r="C128" s="158">
        <v>200</v>
      </c>
      <c r="D128" s="41" t="s">
        <v>137</v>
      </c>
      <c r="E128" s="55" t="s">
        <v>29</v>
      </c>
    </row>
    <row r="129" spans="1:5" x14ac:dyDescent="0.25">
      <c r="A129" s="79">
        <v>43268.756979166668</v>
      </c>
      <c r="B129" s="79">
        <v>43269</v>
      </c>
      <c r="C129" s="158">
        <v>50</v>
      </c>
      <c r="D129" s="41" t="s">
        <v>40</v>
      </c>
      <c r="E129" s="55" t="s">
        <v>29</v>
      </c>
    </row>
    <row r="130" spans="1:5" x14ac:dyDescent="0.25">
      <c r="A130" s="79">
        <v>43268.817083333335</v>
      </c>
      <c r="B130" s="79">
        <v>43269</v>
      </c>
      <c r="C130" s="158">
        <v>54</v>
      </c>
      <c r="D130" s="41" t="s">
        <v>112</v>
      </c>
      <c r="E130" s="55" t="s">
        <v>29</v>
      </c>
    </row>
    <row r="131" spans="1:5" x14ac:dyDescent="0.25">
      <c r="A131" s="79">
        <v>43269.440972222219</v>
      </c>
      <c r="B131" s="79">
        <v>43270</v>
      </c>
      <c r="C131" s="158">
        <v>500</v>
      </c>
      <c r="D131" s="41" t="s">
        <v>49</v>
      </c>
      <c r="E131" s="55" t="s">
        <v>29</v>
      </c>
    </row>
    <row r="132" spans="1:5" x14ac:dyDescent="0.25">
      <c r="A132" s="79">
        <v>43269.740486111114</v>
      </c>
      <c r="B132" s="79">
        <v>43270</v>
      </c>
      <c r="C132" s="158">
        <v>500</v>
      </c>
      <c r="D132" s="41" t="s">
        <v>249</v>
      </c>
      <c r="E132" s="55" t="s">
        <v>29</v>
      </c>
    </row>
    <row r="133" spans="1:5" x14ac:dyDescent="0.25">
      <c r="A133" s="79">
        <v>43269.805555555555</v>
      </c>
      <c r="B133" s="79">
        <v>43270</v>
      </c>
      <c r="C133" s="158">
        <v>1000</v>
      </c>
      <c r="D133" s="41" t="s">
        <v>36</v>
      </c>
      <c r="E133" s="55" t="s">
        <v>29</v>
      </c>
    </row>
    <row r="134" spans="1:5" x14ac:dyDescent="0.25">
      <c r="A134" s="79">
        <v>43269.888888888891</v>
      </c>
      <c r="B134" s="79">
        <v>43270</v>
      </c>
      <c r="C134" s="158">
        <v>100</v>
      </c>
      <c r="D134" s="41" t="s">
        <v>39</v>
      </c>
      <c r="E134" s="55" t="s">
        <v>29</v>
      </c>
    </row>
    <row r="135" spans="1:5" x14ac:dyDescent="0.25">
      <c r="A135" s="79">
        <v>43269.997256944444</v>
      </c>
      <c r="B135" s="79">
        <v>43270</v>
      </c>
      <c r="C135" s="158">
        <v>2500</v>
      </c>
      <c r="D135" s="41" t="s">
        <v>248</v>
      </c>
      <c r="E135" s="55" t="s">
        <v>29</v>
      </c>
    </row>
    <row r="136" spans="1:5" x14ac:dyDescent="0.25">
      <c r="A136" s="79">
        <v>43269.998043981483</v>
      </c>
      <c r="B136" s="79">
        <v>43270</v>
      </c>
      <c r="C136" s="158">
        <v>500</v>
      </c>
      <c r="D136" s="41" t="s">
        <v>247</v>
      </c>
      <c r="E136" s="55" t="s">
        <v>29</v>
      </c>
    </row>
    <row r="137" spans="1:5" x14ac:dyDescent="0.25">
      <c r="A137" s="79">
        <v>43270.004583333335</v>
      </c>
      <c r="B137" s="79">
        <v>43271</v>
      </c>
      <c r="C137" s="158">
        <v>500</v>
      </c>
      <c r="D137" s="41" t="s">
        <v>247</v>
      </c>
      <c r="E137" s="55" t="s">
        <v>29</v>
      </c>
    </row>
    <row r="138" spans="1:5" x14ac:dyDescent="0.25">
      <c r="A138" s="79">
        <v>43270.3125</v>
      </c>
      <c r="B138" s="79">
        <v>43271</v>
      </c>
      <c r="C138" s="158">
        <v>500</v>
      </c>
      <c r="D138" s="41" t="s">
        <v>99</v>
      </c>
      <c r="E138" s="55" t="s">
        <v>29</v>
      </c>
    </row>
    <row r="139" spans="1:5" x14ac:dyDescent="0.25">
      <c r="A139" s="79">
        <v>43270.479166666664</v>
      </c>
      <c r="B139" s="79">
        <v>43271</v>
      </c>
      <c r="C139" s="158">
        <v>300</v>
      </c>
      <c r="D139" s="41" t="s">
        <v>118</v>
      </c>
      <c r="E139" s="55" t="s">
        <v>29</v>
      </c>
    </row>
    <row r="140" spans="1:5" x14ac:dyDescent="0.25">
      <c r="A140" s="79">
        <v>43270.725694444445</v>
      </c>
      <c r="B140" s="79">
        <v>43271</v>
      </c>
      <c r="C140" s="158">
        <v>500</v>
      </c>
      <c r="D140" s="41" t="s">
        <v>119</v>
      </c>
      <c r="E140" s="55" t="s">
        <v>29</v>
      </c>
    </row>
    <row r="141" spans="1:5" x14ac:dyDescent="0.25">
      <c r="A141" s="79">
        <v>43270.777777777781</v>
      </c>
      <c r="B141" s="79">
        <v>43271</v>
      </c>
      <c r="C141" s="158">
        <v>700</v>
      </c>
      <c r="D141" s="41" t="s">
        <v>59</v>
      </c>
      <c r="E141" s="55" t="s">
        <v>29</v>
      </c>
    </row>
    <row r="142" spans="1:5" x14ac:dyDescent="0.25">
      <c r="A142" s="79">
        <v>43270.969606481478</v>
      </c>
      <c r="B142" s="79">
        <v>43271</v>
      </c>
      <c r="C142" s="158">
        <v>2000</v>
      </c>
      <c r="D142" s="41" t="s">
        <v>246</v>
      </c>
      <c r="E142" s="55" t="s">
        <v>29</v>
      </c>
    </row>
    <row r="143" spans="1:5" x14ac:dyDescent="0.25">
      <c r="A143" s="79">
        <v>43271.237349537034</v>
      </c>
      <c r="B143" s="79">
        <v>43272</v>
      </c>
      <c r="C143" s="158">
        <v>333</v>
      </c>
      <c r="D143" s="41" t="s">
        <v>245</v>
      </c>
      <c r="E143" s="55" t="s">
        <v>29</v>
      </c>
    </row>
    <row r="144" spans="1:5" x14ac:dyDescent="0.25">
      <c r="A144" s="79">
        <v>43271.411030092589</v>
      </c>
      <c r="B144" s="79">
        <v>43272</v>
      </c>
      <c r="C144" s="158">
        <v>500</v>
      </c>
      <c r="D144" s="41" t="s">
        <v>41</v>
      </c>
      <c r="E144" s="55" t="s">
        <v>29</v>
      </c>
    </row>
    <row r="145" spans="1:5" x14ac:dyDescent="0.25">
      <c r="A145" s="79">
        <v>43271.534733796296</v>
      </c>
      <c r="B145" s="79">
        <v>43272</v>
      </c>
      <c r="C145" s="158">
        <v>500</v>
      </c>
      <c r="D145" s="41" t="s">
        <v>83</v>
      </c>
      <c r="E145" s="55" t="s">
        <v>29</v>
      </c>
    </row>
    <row r="146" spans="1:5" x14ac:dyDescent="0.25">
      <c r="A146" s="79">
        <v>43271.548611111109</v>
      </c>
      <c r="B146" s="79">
        <v>43272</v>
      </c>
      <c r="C146" s="158">
        <v>500</v>
      </c>
      <c r="D146" s="41" t="s">
        <v>74</v>
      </c>
      <c r="E146" s="55" t="s">
        <v>29</v>
      </c>
    </row>
    <row r="147" spans="1:5" x14ac:dyDescent="0.25">
      <c r="A147" s="79">
        <v>43271.606388888889</v>
      </c>
      <c r="B147" s="79">
        <v>43272</v>
      </c>
      <c r="C147" s="158">
        <v>2000</v>
      </c>
      <c r="D147" s="41" t="s">
        <v>244</v>
      </c>
      <c r="E147" s="55" t="s">
        <v>29</v>
      </c>
    </row>
    <row r="148" spans="1:5" x14ac:dyDescent="0.25">
      <c r="A148" s="79">
        <v>43271.618275462963</v>
      </c>
      <c r="B148" s="79">
        <v>43272</v>
      </c>
      <c r="C148" s="158">
        <v>694</v>
      </c>
      <c r="D148" s="41" t="s">
        <v>243</v>
      </c>
      <c r="E148" s="55" t="s">
        <v>29</v>
      </c>
    </row>
    <row r="149" spans="1:5" x14ac:dyDescent="0.25">
      <c r="A149" s="79">
        <v>43271.62190972222</v>
      </c>
      <c r="B149" s="79">
        <v>43272</v>
      </c>
      <c r="C149" s="158">
        <v>500</v>
      </c>
      <c r="D149" s="41" t="s">
        <v>242</v>
      </c>
      <c r="E149" s="55" t="s">
        <v>29</v>
      </c>
    </row>
    <row r="150" spans="1:5" x14ac:dyDescent="0.25">
      <c r="A150" s="79">
        <v>43271.760416666664</v>
      </c>
      <c r="B150" s="79">
        <v>43272</v>
      </c>
      <c r="C150" s="158">
        <v>500</v>
      </c>
      <c r="D150" s="41" t="s">
        <v>42</v>
      </c>
      <c r="E150" s="55" t="s">
        <v>29</v>
      </c>
    </row>
    <row r="151" spans="1:5" x14ac:dyDescent="0.25">
      <c r="A151" s="79">
        <v>43271.770821759259</v>
      </c>
      <c r="B151" s="79">
        <v>43272</v>
      </c>
      <c r="C151" s="158">
        <v>100</v>
      </c>
      <c r="D151" s="41" t="s">
        <v>120</v>
      </c>
      <c r="E151" s="55" t="s">
        <v>29</v>
      </c>
    </row>
    <row r="152" spans="1:5" x14ac:dyDescent="0.25">
      <c r="A152" s="79">
        <v>43271.791087962964</v>
      </c>
      <c r="B152" s="79">
        <v>43272</v>
      </c>
      <c r="C152" s="158">
        <v>10000</v>
      </c>
      <c r="D152" s="41" t="s">
        <v>100</v>
      </c>
      <c r="E152" s="55" t="s">
        <v>29</v>
      </c>
    </row>
    <row r="153" spans="1:5" x14ac:dyDescent="0.25">
      <c r="A153" s="79">
        <v>43271.902719907404</v>
      </c>
      <c r="B153" s="79">
        <v>43272</v>
      </c>
      <c r="C153" s="158">
        <v>1000</v>
      </c>
      <c r="D153" s="41" t="s">
        <v>241</v>
      </c>
      <c r="E153" s="55" t="s">
        <v>29</v>
      </c>
    </row>
    <row r="154" spans="1:5" x14ac:dyDescent="0.25">
      <c r="A154" s="79">
        <v>43272.398472222223</v>
      </c>
      <c r="B154" s="79">
        <v>43273</v>
      </c>
      <c r="C154" s="158">
        <v>500</v>
      </c>
      <c r="D154" s="41" t="s">
        <v>240</v>
      </c>
      <c r="E154" s="55" t="s">
        <v>29</v>
      </c>
    </row>
    <row r="155" spans="1:5" x14ac:dyDescent="0.25">
      <c r="A155" s="79">
        <v>43272.405960648146</v>
      </c>
      <c r="B155" s="79">
        <v>43276</v>
      </c>
      <c r="C155" s="158">
        <v>500</v>
      </c>
      <c r="D155" s="41" t="s">
        <v>239</v>
      </c>
      <c r="E155" s="55" t="s">
        <v>29</v>
      </c>
    </row>
    <row r="156" spans="1:5" x14ac:dyDescent="0.25">
      <c r="A156" s="79">
        <v>43272.486111111109</v>
      </c>
      <c r="B156" s="79">
        <v>43276</v>
      </c>
      <c r="C156" s="158">
        <v>300</v>
      </c>
      <c r="D156" s="41" t="s">
        <v>84</v>
      </c>
      <c r="E156" s="55" t="s">
        <v>29</v>
      </c>
    </row>
    <row r="157" spans="1:5" x14ac:dyDescent="0.25">
      <c r="A157" s="79">
        <v>43272.497407407405</v>
      </c>
      <c r="B157" s="79">
        <v>43276</v>
      </c>
      <c r="C157" s="158">
        <v>300</v>
      </c>
      <c r="D157" s="41" t="s">
        <v>238</v>
      </c>
      <c r="E157" s="55" t="s">
        <v>29</v>
      </c>
    </row>
    <row r="158" spans="1:5" x14ac:dyDescent="0.25">
      <c r="A158" s="79">
        <v>43272.501770833333</v>
      </c>
      <c r="B158" s="79">
        <v>43276</v>
      </c>
      <c r="C158" s="158">
        <v>500</v>
      </c>
      <c r="D158" s="41" t="s">
        <v>237</v>
      </c>
      <c r="E158" s="55" t="s">
        <v>29</v>
      </c>
    </row>
    <row r="159" spans="1:5" x14ac:dyDescent="0.25">
      <c r="A159" s="79">
        <v>43272.550439814811</v>
      </c>
      <c r="B159" s="79">
        <v>43276</v>
      </c>
      <c r="C159" s="158">
        <v>200</v>
      </c>
      <c r="D159" s="41" t="s">
        <v>236</v>
      </c>
      <c r="E159" s="55" t="s">
        <v>29</v>
      </c>
    </row>
    <row r="160" spans="1:5" x14ac:dyDescent="0.25">
      <c r="A160" s="79">
        <v>43272.609988425924</v>
      </c>
      <c r="B160" s="79">
        <v>43276</v>
      </c>
      <c r="C160" s="158">
        <v>500</v>
      </c>
      <c r="D160" s="41" t="s">
        <v>235</v>
      </c>
      <c r="E160" s="55" t="s">
        <v>29</v>
      </c>
    </row>
    <row r="161" spans="1:5" x14ac:dyDescent="0.25">
      <c r="A161" s="79">
        <v>43272.652766203704</v>
      </c>
      <c r="B161" s="79">
        <v>43276</v>
      </c>
      <c r="C161" s="158">
        <v>100</v>
      </c>
      <c r="D161" s="41" t="s">
        <v>85</v>
      </c>
      <c r="E161" s="55" t="s">
        <v>29</v>
      </c>
    </row>
    <row r="162" spans="1:5" x14ac:dyDescent="0.25">
      <c r="A162" s="79">
        <v>43272.873368055552</v>
      </c>
      <c r="B162" s="79">
        <v>43276</v>
      </c>
      <c r="C162" s="158">
        <v>100</v>
      </c>
      <c r="D162" s="41" t="s">
        <v>234</v>
      </c>
      <c r="E162" s="55" t="s">
        <v>29</v>
      </c>
    </row>
    <row r="163" spans="1:5" x14ac:dyDescent="0.25">
      <c r="A163" s="79">
        <v>43272.874988425923</v>
      </c>
      <c r="B163" s="79">
        <v>43276</v>
      </c>
      <c r="C163" s="158">
        <v>350</v>
      </c>
      <c r="D163" s="41" t="s">
        <v>43</v>
      </c>
      <c r="E163" s="55" t="s">
        <v>29</v>
      </c>
    </row>
    <row r="164" spans="1:5" x14ac:dyDescent="0.25">
      <c r="A164" s="79">
        <v>43273.371736111112</v>
      </c>
      <c r="B164" s="79">
        <v>43276</v>
      </c>
      <c r="C164" s="158">
        <v>250</v>
      </c>
      <c r="D164" s="41" t="s">
        <v>135</v>
      </c>
      <c r="E164" s="55" t="s">
        <v>29</v>
      </c>
    </row>
    <row r="165" spans="1:5" x14ac:dyDescent="0.25">
      <c r="A165" s="79">
        <v>43273.550740740742</v>
      </c>
      <c r="B165" s="79">
        <v>43276</v>
      </c>
      <c r="C165" s="158">
        <v>100</v>
      </c>
      <c r="D165" s="41" t="s">
        <v>135</v>
      </c>
      <c r="E165" s="55" t="s">
        <v>29</v>
      </c>
    </row>
    <row r="166" spans="1:5" x14ac:dyDescent="0.25">
      <c r="A166" s="79">
        <v>43273.552384259259</v>
      </c>
      <c r="B166" s="79">
        <v>43276</v>
      </c>
      <c r="C166" s="158">
        <v>150</v>
      </c>
      <c r="D166" s="41" t="s">
        <v>135</v>
      </c>
      <c r="E166" s="55" t="s">
        <v>29</v>
      </c>
    </row>
    <row r="167" spans="1:5" x14ac:dyDescent="0.25">
      <c r="A167" s="79">
        <v>43273.595486111109</v>
      </c>
      <c r="B167" s="79">
        <v>43276</v>
      </c>
      <c r="C167" s="158">
        <v>1000</v>
      </c>
      <c r="D167" s="41" t="s">
        <v>233</v>
      </c>
      <c r="E167" s="55" t="s">
        <v>29</v>
      </c>
    </row>
    <row r="168" spans="1:5" x14ac:dyDescent="0.25">
      <c r="A168" s="79">
        <v>43273.638703703706</v>
      </c>
      <c r="B168" s="79">
        <v>43276</v>
      </c>
      <c r="C168" s="158">
        <v>200</v>
      </c>
      <c r="D168" s="41" t="s">
        <v>232</v>
      </c>
      <c r="E168" s="55" t="s">
        <v>29</v>
      </c>
    </row>
    <row r="169" spans="1:5" x14ac:dyDescent="0.25">
      <c r="A169" s="79">
        <v>43273.65253472222</v>
      </c>
      <c r="B169" s="79">
        <v>43276</v>
      </c>
      <c r="C169" s="158">
        <v>1000</v>
      </c>
      <c r="D169" s="41" t="s">
        <v>140</v>
      </c>
      <c r="E169" s="55" t="s">
        <v>29</v>
      </c>
    </row>
    <row r="170" spans="1:5" x14ac:dyDescent="0.25">
      <c r="A170" s="79">
        <v>43273.677488425928</v>
      </c>
      <c r="B170" s="79">
        <v>43276</v>
      </c>
      <c r="C170" s="158">
        <v>100</v>
      </c>
      <c r="D170" s="41" t="s">
        <v>231</v>
      </c>
      <c r="E170" s="55" t="s">
        <v>29</v>
      </c>
    </row>
    <row r="171" spans="1:5" x14ac:dyDescent="0.25">
      <c r="A171" s="79">
        <v>43273.701064814813</v>
      </c>
      <c r="B171" s="79">
        <v>43276</v>
      </c>
      <c r="C171" s="158">
        <v>150</v>
      </c>
      <c r="D171" s="41" t="s">
        <v>229</v>
      </c>
      <c r="E171" s="55" t="s">
        <v>29</v>
      </c>
    </row>
    <row r="172" spans="1:5" x14ac:dyDescent="0.25">
      <c r="A172" s="79">
        <v>43273.706006944441</v>
      </c>
      <c r="B172" s="79">
        <v>43276</v>
      </c>
      <c r="C172" s="158">
        <v>500</v>
      </c>
      <c r="D172" s="41" t="s">
        <v>230</v>
      </c>
      <c r="E172" s="55" t="s">
        <v>29</v>
      </c>
    </row>
    <row r="173" spans="1:5" x14ac:dyDescent="0.25">
      <c r="A173" s="79">
        <v>43273.708032407405</v>
      </c>
      <c r="B173" s="79">
        <v>43276</v>
      </c>
      <c r="C173" s="158">
        <v>100</v>
      </c>
      <c r="D173" s="41" t="s">
        <v>229</v>
      </c>
      <c r="E173" s="55" t="s">
        <v>29</v>
      </c>
    </row>
    <row r="174" spans="1:5" x14ac:dyDescent="0.25">
      <c r="A174" s="79">
        <v>43273.744525462964</v>
      </c>
      <c r="B174" s="79">
        <v>43276</v>
      </c>
      <c r="C174" s="158">
        <v>200</v>
      </c>
      <c r="D174" s="41" t="s">
        <v>228</v>
      </c>
      <c r="E174" s="55" t="s">
        <v>29</v>
      </c>
    </row>
    <row r="175" spans="1:5" x14ac:dyDescent="0.25">
      <c r="A175" s="79">
        <v>43273.774293981478</v>
      </c>
      <c r="B175" s="79">
        <v>43276</v>
      </c>
      <c r="C175" s="158">
        <v>1000</v>
      </c>
      <c r="D175" s="41" t="s">
        <v>75</v>
      </c>
      <c r="E175" s="55" t="s">
        <v>29</v>
      </c>
    </row>
    <row r="176" spans="1:5" x14ac:dyDescent="0.25">
      <c r="A176" s="79">
        <v>43273.781226851854</v>
      </c>
      <c r="B176" s="79">
        <v>43276</v>
      </c>
      <c r="C176" s="158">
        <v>2000</v>
      </c>
      <c r="D176" s="41" t="s">
        <v>227</v>
      </c>
      <c r="E176" s="55" t="s">
        <v>29</v>
      </c>
    </row>
    <row r="177" spans="1:5" x14ac:dyDescent="0.25">
      <c r="A177" s="79">
        <v>43273.807893518519</v>
      </c>
      <c r="B177" s="79">
        <v>43276</v>
      </c>
      <c r="C177" s="158">
        <v>500</v>
      </c>
      <c r="D177" s="41" t="s">
        <v>226</v>
      </c>
      <c r="E177" s="55" t="s">
        <v>29</v>
      </c>
    </row>
    <row r="178" spans="1:5" x14ac:dyDescent="0.25">
      <c r="A178" s="79">
        <v>43273.812685185185</v>
      </c>
      <c r="B178" s="79">
        <v>43276</v>
      </c>
      <c r="C178" s="158">
        <v>500</v>
      </c>
      <c r="D178" s="41" t="s">
        <v>225</v>
      </c>
      <c r="E178" s="55" t="s">
        <v>29</v>
      </c>
    </row>
    <row r="179" spans="1:5" x14ac:dyDescent="0.25">
      <c r="A179" s="79">
        <v>43273.921377314815</v>
      </c>
      <c r="B179" s="79">
        <v>43276</v>
      </c>
      <c r="C179" s="158">
        <v>1500</v>
      </c>
      <c r="D179" s="41" t="s">
        <v>224</v>
      </c>
      <c r="E179" s="55" t="s">
        <v>29</v>
      </c>
    </row>
    <row r="180" spans="1:5" x14ac:dyDescent="0.25">
      <c r="A180" s="79">
        <v>43273.957025462965</v>
      </c>
      <c r="B180" s="79">
        <v>43276</v>
      </c>
      <c r="C180" s="158">
        <v>150</v>
      </c>
      <c r="D180" s="41" t="s">
        <v>223</v>
      </c>
      <c r="E180" s="55" t="s">
        <v>29</v>
      </c>
    </row>
    <row r="181" spans="1:5" x14ac:dyDescent="0.25">
      <c r="A181" s="79">
        <v>43273.978993055556</v>
      </c>
      <c r="B181" s="79">
        <v>43276</v>
      </c>
      <c r="C181" s="158">
        <v>500</v>
      </c>
      <c r="D181" s="41" t="s">
        <v>222</v>
      </c>
      <c r="E181" s="55" t="s">
        <v>29</v>
      </c>
    </row>
    <row r="182" spans="1:5" x14ac:dyDescent="0.25">
      <c r="A182" s="79">
        <v>43274.019953703704</v>
      </c>
      <c r="B182" s="79">
        <v>43276</v>
      </c>
      <c r="C182" s="158">
        <v>100</v>
      </c>
      <c r="D182" s="41" t="s">
        <v>221</v>
      </c>
      <c r="E182" s="55" t="s">
        <v>29</v>
      </c>
    </row>
    <row r="183" spans="1:5" x14ac:dyDescent="0.25">
      <c r="A183" s="79">
        <v>43274.322291666664</v>
      </c>
      <c r="B183" s="79">
        <v>43276</v>
      </c>
      <c r="C183" s="158">
        <v>500</v>
      </c>
      <c r="D183" s="41" t="s">
        <v>220</v>
      </c>
      <c r="E183" s="55" t="s">
        <v>29</v>
      </c>
    </row>
    <row r="184" spans="1:5" x14ac:dyDescent="0.25">
      <c r="A184" s="79">
        <v>43274.372893518521</v>
      </c>
      <c r="B184" s="79">
        <v>43276</v>
      </c>
      <c r="C184" s="158">
        <v>200</v>
      </c>
      <c r="D184" s="41" t="s">
        <v>136</v>
      </c>
      <c r="E184" s="55" t="s">
        <v>29</v>
      </c>
    </row>
    <row r="185" spans="1:5" x14ac:dyDescent="0.25">
      <c r="A185" s="79">
        <v>43274.373993055553</v>
      </c>
      <c r="B185" s="79">
        <v>43276</v>
      </c>
      <c r="C185" s="158">
        <v>200</v>
      </c>
      <c r="D185" s="41" t="s">
        <v>219</v>
      </c>
      <c r="E185" s="55" t="s">
        <v>29</v>
      </c>
    </row>
    <row r="186" spans="1:5" x14ac:dyDescent="0.25">
      <c r="A186" s="79">
        <v>43274.374907407408</v>
      </c>
      <c r="B186" s="79">
        <v>43276</v>
      </c>
      <c r="C186" s="158">
        <v>150</v>
      </c>
      <c r="D186" s="41" t="s">
        <v>136</v>
      </c>
      <c r="E186" s="55" t="s">
        <v>29</v>
      </c>
    </row>
    <row r="187" spans="1:5" x14ac:dyDescent="0.25">
      <c r="A187" s="79">
        <v>43274.592488425929</v>
      </c>
      <c r="B187" s="79">
        <v>43276</v>
      </c>
      <c r="C187" s="158">
        <v>1000</v>
      </c>
      <c r="D187" s="41" t="s">
        <v>218</v>
      </c>
      <c r="E187" s="55" t="s">
        <v>29</v>
      </c>
    </row>
    <row r="188" spans="1:5" x14ac:dyDescent="0.25">
      <c r="A188" s="79">
        <v>43274.594282407408</v>
      </c>
      <c r="B188" s="79">
        <v>43276</v>
      </c>
      <c r="C188" s="158">
        <v>500</v>
      </c>
      <c r="D188" s="41" t="s">
        <v>218</v>
      </c>
      <c r="E188" s="55" t="s">
        <v>29</v>
      </c>
    </row>
    <row r="189" spans="1:5" x14ac:dyDescent="0.25">
      <c r="A189" s="79">
        <v>43274.612407407411</v>
      </c>
      <c r="B189" s="79">
        <v>43276</v>
      </c>
      <c r="C189" s="158">
        <v>200</v>
      </c>
      <c r="D189" s="41" t="s">
        <v>217</v>
      </c>
      <c r="E189" s="55" t="s">
        <v>29</v>
      </c>
    </row>
    <row r="190" spans="1:5" x14ac:dyDescent="0.25">
      <c r="A190" s="79">
        <v>43274.61414351852</v>
      </c>
      <c r="B190" s="79">
        <v>43276</v>
      </c>
      <c r="C190" s="158">
        <v>300</v>
      </c>
      <c r="D190" s="41" t="s">
        <v>216</v>
      </c>
      <c r="E190" s="55" t="s">
        <v>29</v>
      </c>
    </row>
    <row r="191" spans="1:5" x14ac:dyDescent="0.25">
      <c r="A191" s="79">
        <v>43274.736342592594</v>
      </c>
      <c r="B191" s="79">
        <v>43276</v>
      </c>
      <c r="C191" s="158">
        <v>1000</v>
      </c>
      <c r="D191" s="41" t="s">
        <v>215</v>
      </c>
      <c r="E191" s="55" t="s">
        <v>29</v>
      </c>
    </row>
    <row r="192" spans="1:5" x14ac:dyDescent="0.25">
      <c r="A192" s="79">
        <v>43274.846412037034</v>
      </c>
      <c r="B192" s="79">
        <v>43276</v>
      </c>
      <c r="C192" s="158">
        <v>200</v>
      </c>
      <c r="D192" s="41" t="s">
        <v>214</v>
      </c>
      <c r="E192" s="55" t="s">
        <v>29</v>
      </c>
    </row>
    <row r="193" spans="1:5" x14ac:dyDescent="0.25">
      <c r="A193" s="79">
        <v>43274.985046296293</v>
      </c>
      <c r="B193" s="79">
        <v>43276</v>
      </c>
      <c r="C193" s="158">
        <v>50</v>
      </c>
      <c r="D193" s="41" t="s">
        <v>213</v>
      </c>
      <c r="E193" s="55" t="s">
        <v>29</v>
      </c>
    </row>
    <row r="194" spans="1:5" x14ac:dyDescent="0.25">
      <c r="A194" s="79">
        <v>43275.024293981478</v>
      </c>
      <c r="B194" s="79">
        <v>43276</v>
      </c>
      <c r="C194" s="158">
        <v>100</v>
      </c>
      <c r="D194" s="41" t="s">
        <v>44</v>
      </c>
      <c r="E194" s="55" t="s">
        <v>29</v>
      </c>
    </row>
    <row r="195" spans="1:5" x14ac:dyDescent="0.25">
      <c r="A195" s="79">
        <v>43275.427106481482</v>
      </c>
      <c r="B195" s="79">
        <v>43276</v>
      </c>
      <c r="C195" s="158">
        <v>100</v>
      </c>
      <c r="D195" s="41" t="s">
        <v>86</v>
      </c>
      <c r="E195" s="55" t="s">
        <v>29</v>
      </c>
    </row>
    <row r="196" spans="1:5" x14ac:dyDescent="0.25">
      <c r="A196" s="79">
        <v>43275.437511574077</v>
      </c>
      <c r="B196" s="79">
        <v>43276</v>
      </c>
      <c r="C196" s="158">
        <v>200</v>
      </c>
      <c r="D196" s="41" t="s">
        <v>134</v>
      </c>
      <c r="E196" s="55" t="s">
        <v>29</v>
      </c>
    </row>
    <row r="197" spans="1:5" x14ac:dyDescent="0.25">
      <c r="A197" s="79">
        <v>43275.600208333337</v>
      </c>
      <c r="B197" s="79">
        <v>43276</v>
      </c>
      <c r="C197" s="158">
        <v>100</v>
      </c>
      <c r="D197" s="41" t="s">
        <v>212</v>
      </c>
      <c r="E197" s="55" t="s">
        <v>29</v>
      </c>
    </row>
    <row r="198" spans="1:5" x14ac:dyDescent="0.25">
      <c r="A198" s="79">
        <v>43275.625011574077</v>
      </c>
      <c r="B198" s="79">
        <v>43276</v>
      </c>
      <c r="C198" s="158">
        <v>500</v>
      </c>
      <c r="D198" s="41" t="s">
        <v>108</v>
      </c>
      <c r="E198" s="55" t="s">
        <v>29</v>
      </c>
    </row>
    <row r="199" spans="1:5" x14ac:dyDescent="0.25">
      <c r="A199" s="79">
        <v>43275.679699074077</v>
      </c>
      <c r="B199" s="79">
        <v>43276</v>
      </c>
      <c r="C199" s="158">
        <v>500</v>
      </c>
      <c r="D199" s="41" t="s">
        <v>211</v>
      </c>
      <c r="E199" s="55" t="s">
        <v>29</v>
      </c>
    </row>
    <row r="200" spans="1:5" x14ac:dyDescent="0.25">
      <c r="A200" s="79">
        <v>43276.198796296296</v>
      </c>
      <c r="B200" s="79">
        <v>43277</v>
      </c>
      <c r="C200" s="158">
        <v>440</v>
      </c>
      <c r="D200" s="41" t="s">
        <v>210</v>
      </c>
      <c r="E200" s="55" t="s">
        <v>29</v>
      </c>
    </row>
    <row r="201" spans="1:5" x14ac:dyDescent="0.25">
      <c r="A201" s="79">
        <v>43276.32640046296</v>
      </c>
      <c r="B201" s="79">
        <v>43277</v>
      </c>
      <c r="C201" s="158">
        <v>500</v>
      </c>
      <c r="D201" s="41" t="s">
        <v>50</v>
      </c>
      <c r="E201" s="55" t="s">
        <v>29</v>
      </c>
    </row>
    <row r="202" spans="1:5" x14ac:dyDescent="0.25">
      <c r="A202" s="79">
        <v>43276.371550925927</v>
      </c>
      <c r="B202" s="79">
        <v>43277</v>
      </c>
      <c r="C202" s="158">
        <v>500</v>
      </c>
      <c r="D202" s="41" t="s">
        <v>60</v>
      </c>
      <c r="E202" s="55" t="s">
        <v>29</v>
      </c>
    </row>
    <row r="203" spans="1:5" x14ac:dyDescent="0.25">
      <c r="A203" s="79">
        <v>43276.470347222225</v>
      </c>
      <c r="B203" s="79">
        <v>43277</v>
      </c>
      <c r="C203" s="158">
        <v>100</v>
      </c>
      <c r="D203" s="41" t="s">
        <v>209</v>
      </c>
      <c r="E203" s="55" t="s">
        <v>29</v>
      </c>
    </row>
    <row r="204" spans="1:5" x14ac:dyDescent="0.25">
      <c r="A204" s="79">
        <v>43276.65625</v>
      </c>
      <c r="B204" s="79">
        <v>43277</v>
      </c>
      <c r="C204" s="158">
        <v>200</v>
      </c>
      <c r="D204" s="41" t="s">
        <v>87</v>
      </c>
      <c r="E204" s="55" t="s">
        <v>29</v>
      </c>
    </row>
    <row r="205" spans="1:5" x14ac:dyDescent="0.25">
      <c r="A205" s="79">
        <v>43276.663194444445</v>
      </c>
      <c r="B205" s="79">
        <v>43277</v>
      </c>
      <c r="C205" s="158">
        <v>100</v>
      </c>
      <c r="D205" s="41" t="s">
        <v>208</v>
      </c>
      <c r="E205" s="55" t="s">
        <v>29</v>
      </c>
    </row>
    <row r="206" spans="1:5" x14ac:dyDescent="0.25">
      <c r="A206" s="79">
        <v>43276.666678240741</v>
      </c>
      <c r="B206" s="79">
        <v>43277</v>
      </c>
      <c r="C206" s="158">
        <v>100</v>
      </c>
      <c r="D206" s="41" t="s">
        <v>88</v>
      </c>
      <c r="E206" s="55" t="s">
        <v>29</v>
      </c>
    </row>
    <row r="207" spans="1:5" x14ac:dyDescent="0.25">
      <c r="A207" s="79">
        <v>43276.71533564815</v>
      </c>
      <c r="B207" s="79">
        <v>43277</v>
      </c>
      <c r="C207" s="158">
        <v>200</v>
      </c>
      <c r="D207" s="41" t="s">
        <v>89</v>
      </c>
      <c r="E207" s="55" t="s">
        <v>29</v>
      </c>
    </row>
    <row r="208" spans="1:5" x14ac:dyDescent="0.25">
      <c r="A208" s="79">
        <v>43276.729178240741</v>
      </c>
      <c r="B208" s="79">
        <v>43277</v>
      </c>
      <c r="C208" s="158">
        <v>500</v>
      </c>
      <c r="D208" s="41" t="s">
        <v>133</v>
      </c>
      <c r="E208" s="55" t="s">
        <v>29</v>
      </c>
    </row>
    <row r="209" spans="1:5" x14ac:dyDescent="0.25">
      <c r="A209" s="79">
        <v>43276.802094907405</v>
      </c>
      <c r="B209" s="79">
        <v>43277</v>
      </c>
      <c r="C209" s="158">
        <v>500</v>
      </c>
      <c r="D209" s="41" t="s">
        <v>90</v>
      </c>
      <c r="E209" s="55" t="s">
        <v>29</v>
      </c>
    </row>
    <row r="210" spans="1:5" x14ac:dyDescent="0.25">
      <c r="A210" s="79">
        <v>43276.826388888891</v>
      </c>
      <c r="B210" s="79">
        <v>43277</v>
      </c>
      <c r="C210" s="158">
        <v>100</v>
      </c>
      <c r="D210" s="41" t="s">
        <v>91</v>
      </c>
      <c r="E210" s="55" t="s">
        <v>29</v>
      </c>
    </row>
    <row r="211" spans="1:5" x14ac:dyDescent="0.25">
      <c r="A211" s="79">
        <v>43277.412662037037</v>
      </c>
      <c r="B211" s="79">
        <v>43278</v>
      </c>
      <c r="C211" s="158">
        <v>150</v>
      </c>
      <c r="D211" s="41" t="s">
        <v>207</v>
      </c>
      <c r="E211" s="55" t="s">
        <v>29</v>
      </c>
    </row>
    <row r="212" spans="1:5" x14ac:dyDescent="0.25">
      <c r="A212" s="79">
        <v>43277.543703703705</v>
      </c>
      <c r="B212" s="79">
        <v>43278</v>
      </c>
      <c r="C212" s="158">
        <v>200</v>
      </c>
      <c r="D212" s="41" t="s">
        <v>206</v>
      </c>
      <c r="E212" s="55" t="s">
        <v>29</v>
      </c>
    </row>
    <row r="213" spans="1:5" x14ac:dyDescent="0.25">
      <c r="A213" s="79">
        <v>43277.555555555555</v>
      </c>
      <c r="B213" s="79">
        <v>43278</v>
      </c>
      <c r="C213" s="158">
        <v>54</v>
      </c>
      <c r="D213" s="41" t="s">
        <v>112</v>
      </c>
      <c r="E213" s="55" t="s">
        <v>29</v>
      </c>
    </row>
    <row r="214" spans="1:5" x14ac:dyDescent="0.25">
      <c r="A214" s="79">
        <v>43277.753460648149</v>
      </c>
      <c r="B214" s="79">
        <v>43278</v>
      </c>
      <c r="C214" s="158">
        <v>100</v>
      </c>
      <c r="D214" s="41" t="s">
        <v>92</v>
      </c>
      <c r="E214" s="55" t="s">
        <v>29</v>
      </c>
    </row>
    <row r="215" spans="1:5" x14ac:dyDescent="0.25">
      <c r="A215" s="79">
        <v>43277.929791666669</v>
      </c>
      <c r="B215" s="79">
        <v>43278</v>
      </c>
      <c r="C215" s="158">
        <v>1000</v>
      </c>
      <c r="D215" s="41" t="s">
        <v>205</v>
      </c>
      <c r="E215" s="55" t="s">
        <v>29</v>
      </c>
    </row>
    <row r="216" spans="1:5" x14ac:dyDescent="0.25">
      <c r="A216" s="79">
        <v>43278.538206018522</v>
      </c>
      <c r="B216" s="79">
        <v>43279</v>
      </c>
      <c r="C216" s="158">
        <v>1000</v>
      </c>
      <c r="D216" s="41" t="s">
        <v>121</v>
      </c>
      <c r="E216" s="55" t="s">
        <v>29</v>
      </c>
    </row>
    <row r="217" spans="1:5" x14ac:dyDescent="0.25">
      <c r="A217" s="79">
        <v>43278.67491898148</v>
      </c>
      <c r="B217" s="79">
        <v>43279</v>
      </c>
      <c r="C217" s="158">
        <v>500</v>
      </c>
      <c r="D217" s="41" t="s">
        <v>204</v>
      </c>
      <c r="E217" s="55" t="s">
        <v>29</v>
      </c>
    </row>
    <row r="218" spans="1:5" x14ac:dyDescent="0.25">
      <c r="A218" s="79">
        <v>43278.98809027778</v>
      </c>
      <c r="B218" s="79">
        <v>43279</v>
      </c>
      <c r="C218" s="158">
        <v>1000</v>
      </c>
      <c r="D218" s="41" t="s">
        <v>203</v>
      </c>
      <c r="E218" s="55" t="s">
        <v>29</v>
      </c>
    </row>
    <row r="219" spans="1:5" x14ac:dyDescent="0.25">
      <c r="A219" s="79">
        <v>43279.378460648149</v>
      </c>
      <c r="B219" s="79">
        <v>43280</v>
      </c>
      <c r="C219" s="158">
        <v>500</v>
      </c>
      <c r="D219" s="41" t="s">
        <v>62</v>
      </c>
      <c r="E219" s="55" t="s">
        <v>29</v>
      </c>
    </row>
    <row r="220" spans="1:5" x14ac:dyDescent="0.25">
      <c r="A220" s="79">
        <v>43279.513888888891</v>
      </c>
      <c r="B220" s="79">
        <v>43280</v>
      </c>
      <c r="C220" s="158">
        <v>3000</v>
      </c>
      <c r="D220" s="41" t="s">
        <v>131</v>
      </c>
      <c r="E220" s="55" t="s">
        <v>29</v>
      </c>
    </row>
    <row r="221" spans="1:5" x14ac:dyDescent="0.25">
      <c r="A221" s="79">
        <v>43279.52008101852</v>
      </c>
      <c r="B221" s="79">
        <v>43280</v>
      </c>
      <c r="C221" s="158">
        <v>500</v>
      </c>
      <c r="D221" s="41" t="s">
        <v>202</v>
      </c>
      <c r="E221" s="55" t="s">
        <v>29</v>
      </c>
    </row>
    <row r="222" spans="1:5" x14ac:dyDescent="0.25">
      <c r="A222" s="79">
        <v>43279.588738425926</v>
      </c>
      <c r="B222" s="79">
        <v>43280</v>
      </c>
      <c r="C222" s="158">
        <v>500</v>
      </c>
      <c r="D222" s="41" t="s">
        <v>201</v>
      </c>
      <c r="E222" s="55" t="s">
        <v>29</v>
      </c>
    </row>
    <row r="223" spans="1:5" x14ac:dyDescent="0.25">
      <c r="A223" s="79">
        <v>43279.61109953704</v>
      </c>
      <c r="B223" s="79">
        <v>43280</v>
      </c>
      <c r="C223" s="158">
        <v>1000</v>
      </c>
      <c r="D223" s="41" t="s">
        <v>76</v>
      </c>
      <c r="E223" s="55" t="s">
        <v>29</v>
      </c>
    </row>
    <row r="224" spans="1:5" x14ac:dyDescent="0.25">
      <c r="A224" s="79">
        <v>43279.618055555555</v>
      </c>
      <c r="B224" s="79">
        <v>43280</v>
      </c>
      <c r="C224" s="158">
        <v>200</v>
      </c>
      <c r="D224" s="41" t="s">
        <v>77</v>
      </c>
      <c r="E224" s="55" t="s">
        <v>29</v>
      </c>
    </row>
    <row r="225" spans="1:5" x14ac:dyDescent="0.25">
      <c r="A225" s="79">
        <v>43279.686828703707</v>
      </c>
      <c r="B225" s="79">
        <v>43280</v>
      </c>
      <c r="C225" s="158">
        <v>300</v>
      </c>
      <c r="D225" s="41" t="s">
        <v>101</v>
      </c>
      <c r="E225" s="55" t="s">
        <v>29</v>
      </c>
    </row>
    <row r="226" spans="1:5" x14ac:dyDescent="0.25">
      <c r="A226" s="79">
        <v>43279.711793981478</v>
      </c>
      <c r="B226" s="79">
        <v>43280</v>
      </c>
      <c r="C226" s="158">
        <v>100</v>
      </c>
      <c r="D226" s="41" t="s">
        <v>122</v>
      </c>
      <c r="E226" s="55" t="s">
        <v>29</v>
      </c>
    </row>
    <row r="227" spans="1:5" x14ac:dyDescent="0.25">
      <c r="A227" s="79">
        <v>43279.767372685186</v>
      </c>
      <c r="B227" s="79">
        <v>43280</v>
      </c>
      <c r="C227" s="158">
        <v>500</v>
      </c>
      <c r="D227" s="41" t="s">
        <v>109</v>
      </c>
      <c r="E227" s="55" t="s">
        <v>29</v>
      </c>
    </row>
    <row r="228" spans="1:5" x14ac:dyDescent="0.25">
      <c r="A228" s="79">
        <v>43279.840277777781</v>
      </c>
      <c r="B228" s="79">
        <v>43280</v>
      </c>
      <c r="C228" s="158">
        <v>500</v>
      </c>
      <c r="D228" s="41" t="s">
        <v>93</v>
      </c>
      <c r="E228" s="55" t="s">
        <v>29</v>
      </c>
    </row>
    <row r="229" spans="1:5" x14ac:dyDescent="0.25">
      <c r="A229" s="79">
        <v>43279.920127314814</v>
      </c>
      <c r="B229" s="79">
        <v>43280</v>
      </c>
      <c r="C229" s="158">
        <v>81</v>
      </c>
      <c r="D229" s="41" t="s">
        <v>112</v>
      </c>
      <c r="E229" s="55" t="s">
        <v>29</v>
      </c>
    </row>
    <row r="230" spans="1:5" x14ac:dyDescent="0.25">
      <c r="A230" s="79">
        <v>43279.928761574076</v>
      </c>
      <c r="B230" s="79">
        <v>43280</v>
      </c>
      <c r="C230" s="158">
        <v>500</v>
      </c>
      <c r="D230" s="41" t="s">
        <v>200</v>
      </c>
      <c r="E230" s="55" t="s">
        <v>29</v>
      </c>
    </row>
    <row r="231" spans="1:5" x14ac:dyDescent="0.25">
      <c r="A231" s="79">
        <v>43279.958333333336</v>
      </c>
      <c r="B231" s="79">
        <v>43280</v>
      </c>
      <c r="C231" s="158">
        <v>400</v>
      </c>
      <c r="D231" s="41" t="s">
        <v>110</v>
      </c>
      <c r="E231" s="55" t="s">
        <v>29</v>
      </c>
    </row>
    <row r="232" spans="1:5" x14ac:dyDescent="0.25">
      <c r="A232" s="79">
        <v>43280.367696759262</v>
      </c>
      <c r="B232" s="115">
        <v>43282</v>
      </c>
      <c r="C232" s="158">
        <v>500</v>
      </c>
      <c r="D232" s="41" t="s">
        <v>199</v>
      </c>
      <c r="E232" s="55" t="s">
        <v>29</v>
      </c>
    </row>
    <row r="233" spans="1:5" x14ac:dyDescent="0.25">
      <c r="A233" s="79">
        <v>43280.376712962963</v>
      </c>
      <c r="B233" s="115">
        <v>43282</v>
      </c>
      <c r="C233" s="158">
        <v>500</v>
      </c>
      <c r="D233" s="41" t="s">
        <v>198</v>
      </c>
      <c r="E233" s="55" t="s">
        <v>29</v>
      </c>
    </row>
    <row r="234" spans="1:5" x14ac:dyDescent="0.25">
      <c r="A234" s="79">
        <v>43280.377604166664</v>
      </c>
      <c r="B234" s="115">
        <v>43282</v>
      </c>
      <c r="C234" s="158">
        <v>500</v>
      </c>
      <c r="D234" s="41" t="s">
        <v>198</v>
      </c>
      <c r="E234" s="55" t="s">
        <v>29</v>
      </c>
    </row>
    <row r="235" spans="1:5" x14ac:dyDescent="0.25">
      <c r="A235" s="79">
        <v>43280.393020833333</v>
      </c>
      <c r="B235" s="115">
        <v>43282</v>
      </c>
      <c r="C235" s="158">
        <v>1000</v>
      </c>
      <c r="D235" s="41" t="s">
        <v>197</v>
      </c>
      <c r="E235" s="55" t="s">
        <v>29</v>
      </c>
    </row>
    <row r="236" spans="1:5" x14ac:dyDescent="0.25">
      <c r="A236" s="79">
        <v>43280.566388888888</v>
      </c>
      <c r="B236" s="115">
        <v>43282</v>
      </c>
      <c r="C236" s="158">
        <v>150</v>
      </c>
      <c r="D236" s="41" t="s">
        <v>196</v>
      </c>
      <c r="E236" s="55" t="s">
        <v>29</v>
      </c>
    </row>
    <row r="237" spans="1:5" x14ac:dyDescent="0.25">
      <c r="A237" s="79">
        <v>43280.880636574075</v>
      </c>
      <c r="B237" s="115">
        <v>43282</v>
      </c>
      <c r="C237" s="158">
        <v>500</v>
      </c>
      <c r="D237" s="41" t="s">
        <v>195</v>
      </c>
      <c r="E237" s="55" t="s">
        <v>29</v>
      </c>
    </row>
    <row r="238" spans="1:5" x14ac:dyDescent="0.25">
      <c r="A238" s="79">
        <v>43280.883333333331</v>
      </c>
      <c r="B238" s="115">
        <v>43282</v>
      </c>
      <c r="C238" s="158">
        <v>520</v>
      </c>
      <c r="D238" s="41" t="s">
        <v>195</v>
      </c>
      <c r="E238" s="55" t="s">
        <v>29</v>
      </c>
    </row>
    <row r="239" spans="1:5" x14ac:dyDescent="0.25">
      <c r="A239" s="79">
        <v>43281.420127314814</v>
      </c>
      <c r="B239" s="115">
        <v>43282</v>
      </c>
      <c r="C239" s="158">
        <v>100</v>
      </c>
      <c r="D239" s="41" t="s">
        <v>45</v>
      </c>
      <c r="E239" s="55" t="s">
        <v>29</v>
      </c>
    </row>
    <row r="240" spans="1:5" x14ac:dyDescent="0.25">
      <c r="A240" s="79">
        <v>43281.470833333333</v>
      </c>
      <c r="B240" s="115">
        <v>43282</v>
      </c>
      <c r="C240" s="158">
        <v>500</v>
      </c>
      <c r="D240" s="41" t="s">
        <v>115</v>
      </c>
      <c r="E240" s="55" t="s">
        <v>29</v>
      </c>
    </row>
    <row r="241" spans="1:5" x14ac:dyDescent="0.25">
      <c r="A241" s="79">
        <v>43281.54859953704</v>
      </c>
      <c r="B241" s="115">
        <v>43282</v>
      </c>
      <c r="C241" s="158">
        <v>500</v>
      </c>
      <c r="D241" s="41" t="s">
        <v>30</v>
      </c>
      <c r="E241" s="55" t="s">
        <v>29</v>
      </c>
    </row>
    <row r="242" spans="1:5" x14ac:dyDescent="0.25">
      <c r="A242" s="79">
        <v>43281.555543981478</v>
      </c>
      <c r="B242" s="115">
        <v>43282</v>
      </c>
      <c r="C242" s="158">
        <v>1000</v>
      </c>
      <c r="D242" s="41" t="s">
        <v>111</v>
      </c>
      <c r="E242" s="55" t="s">
        <v>29</v>
      </c>
    </row>
    <row r="243" spans="1:5" ht="15" customHeight="1" x14ac:dyDescent="0.25">
      <c r="A243" s="79">
        <v>43281.624988425923</v>
      </c>
      <c r="B243" s="115">
        <v>43282</v>
      </c>
      <c r="C243" s="158">
        <v>500</v>
      </c>
      <c r="D243" s="41" t="s">
        <v>71</v>
      </c>
      <c r="E243" s="55" t="s">
        <v>29</v>
      </c>
    </row>
    <row r="244" spans="1:5" x14ac:dyDescent="0.25">
      <c r="A244" s="79">
        <v>43281.725671296299</v>
      </c>
      <c r="B244" s="115">
        <v>43282</v>
      </c>
      <c r="C244" s="158">
        <v>500</v>
      </c>
      <c r="D244" s="41" t="s">
        <v>30</v>
      </c>
      <c r="E244" s="55" t="s">
        <v>29</v>
      </c>
    </row>
    <row r="245" spans="1:5" x14ac:dyDescent="0.25">
      <c r="A245" s="180" t="s">
        <v>24</v>
      </c>
      <c r="B245" s="181"/>
      <c r="C245" s="5">
        <v>150601.97</v>
      </c>
      <c r="D245" s="61"/>
      <c r="E245" s="62"/>
    </row>
    <row r="246" spans="1:5" x14ac:dyDescent="0.25">
      <c r="A246" s="180" t="s">
        <v>63</v>
      </c>
      <c r="B246" s="181"/>
      <c r="C246" s="5">
        <f>6572.67</f>
        <v>6572.67</v>
      </c>
      <c r="D246" s="63"/>
      <c r="E246" s="62"/>
    </row>
  </sheetData>
  <sheetProtection formatCells="0" formatColumns="0" formatRows="0" insertColumns="0" insertRows="0" insertHyperlinks="0" deleteColumns="0" deleteRows="0" sort="0" autoFilter="0" pivotTables="0"/>
  <mergeCells count="7">
    <mergeCell ref="A246:B246"/>
    <mergeCell ref="A245:B245"/>
    <mergeCell ref="B1:F1"/>
    <mergeCell ref="B2:F2"/>
    <mergeCell ref="B4:F4"/>
    <mergeCell ref="B5:F5"/>
    <mergeCell ref="D6:F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3"/>
  <sheetViews>
    <sheetView showGridLines="0" workbookViewId="0">
      <selection activeCell="A7" sqref="A7"/>
    </sheetView>
  </sheetViews>
  <sheetFormatPr defaultColWidth="11.42578125" defaultRowHeight="15" x14ac:dyDescent="0.25"/>
  <cols>
    <col min="1" max="1" width="16.7109375" customWidth="1"/>
    <col min="2" max="2" width="17.42578125" customWidth="1"/>
    <col min="3" max="3" width="15.7109375" customWidth="1"/>
    <col min="4" max="4" width="15.7109375" style="21" customWidth="1"/>
    <col min="5" max="5" width="24.5703125" style="21" customWidth="1"/>
    <col min="6" max="6" width="35.5703125" customWidth="1"/>
    <col min="7" max="256" width="8.85546875" customWidth="1"/>
  </cols>
  <sheetData>
    <row r="1" spans="1:8" ht="18" customHeight="1" x14ac:dyDescent="0.3">
      <c r="B1" s="182" t="s">
        <v>10</v>
      </c>
      <c r="C1" s="182"/>
      <c r="D1" s="182"/>
      <c r="E1" s="182"/>
      <c r="F1" s="182"/>
    </row>
    <row r="2" spans="1:8" ht="18.75" x14ac:dyDescent="0.3">
      <c r="B2" s="182" t="s">
        <v>11</v>
      </c>
      <c r="C2" s="182"/>
      <c r="D2" s="182"/>
      <c r="E2" s="182"/>
      <c r="F2" s="182"/>
    </row>
    <row r="3" spans="1:8" ht="18.75" x14ac:dyDescent="0.3">
      <c r="D3" s="20"/>
      <c r="E3" s="20"/>
      <c r="F3" s="3"/>
    </row>
    <row r="4" spans="1:8" ht="18.75" x14ac:dyDescent="0.25">
      <c r="B4" s="183" t="s">
        <v>455</v>
      </c>
      <c r="C4" s="183"/>
      <c r="D4" s="183"/>
      <c r="E4" s="183"/>
      <c r="F4" s="183"/>
    </row>
    <row r="5" spans="1:8" ht="18.75" x14ac:dyDescent="0.25">
      <c r="B5" s="183" t="s">
        <v>456</v>
      </c>
      <c r="C5" s="183"/>
      <c r="D5" s="183"/>
      <c r="E5" s="183"/>
      <c r="F5" s="183"/>
    </row>
    <row r="6" spans="1:8" s="26" customFormat="1" ht="18.75" x14ac:dyDescent="0.3">
      <c r="A6"/>
      <c r="B6"/>
      <c r="C6"/>
      <c r="D6" s="184"/>
      <c r="E6" s="184"/>
      <c r="F6" s="184"/>
      <c r="G6"/>
      <c r="H6"/>
    </row>
    <row r="7" spans="1:8" ht="15.75" customHeight="1" x14ac:dyDescent="0.25"/>
    <row r="8" spans="1:8" ht="54.75" customHeight="1" x14ac:dyDescent="0.25">
      <c r="A8" s="22" t="s">
        <v>9</v>
      </c>
      <c r="B8" s="23" t="s">
        <v>12</v>
      </c>
      <c r="C8" s="23" t="s">
        <v>15</v>
      </c>
      <c r="D8" s="24" t="s">
        <v>28</v>
      </c>
      <c r="E8" s="24" t="s">
        <v>1</v>
      </c>
      <c r="F8" s="25" t="s">
        <v>21</v>
      </c>
      <c r="G8" s="26"/>
      <c r="H8" s="26"/>
    </row>
    <row r="9" spans="1:8" x14ac:dyDescent="0.25">
      <c r="A9" s="66">
        <v>43250</v>
      </c>
      <c r="B9" s="209">
        <v>43252</v>
      </c>
      <c r="C9" s="59" t="s">
        <v>625</v>
      </c>
      <c r="D9" s="116">
        <v>85.1</v>
      </c>
      <c r="E9" s="67" t="s">
        <v>477</v>
      </c>
      <c r="F9" s="68" t="s">
        <v>29</v>
      </c>
    </row>
    <row r="10" spans="1:8" x14ac:dyDescent="0.25">
      <c r="A10" s="58">
        <v>43259</v>
      </c>
      <c r="B10" s="58">
        <v>43264</v>
      </c>
      <c r="C10" s="59" t="s">
        <v>626</v>
      </c>
      <c r="D10" s="117">
        <v>278.3</v>
      </c>
      <c r="E10" s="60" t="s">
        <v>532</v>
      </c>
      <c r="F10" s="84" t="s">
        <v>29</v>
      </c>
    </row>
    <row r="11" spans="1:8" ht="15" customHeight="1" x14ac:dyDescent="0.25">
      <c r="A11" s="58">
        <v>43262</v>
      </c>
      <c r="B11" s="58">
        <v>43264</v>
      </c>
      <c r="C11" s="59" t="s">
        <v>627</v>
      </c>
      <c r="D11" s="117">
        <v>470.5</v>
      </c>
      <c r="E11" s="64" t="s">
        <v>357</v>
      </c>
      <c r="F11" s="68" t="s">
        <v>29</v>
      </c>
    </row>
    <row r="12" spans="1:8" ht="15" customHeight="1" x14ac:dyDescent="0.25">
      <c r="A12" s="185" t="s">
        <v>19</v>
      </c>
      <c r="B12" s="186"/>
      <c r="C12" s="186"/>
      <c r="D12" s="159">
        <v>833.9</v>
      </c>
      <c r="E12" s="48"/>
      <c r="F12" s="49"/>
    </row>
    <row r="13" spans="1:8" x14ac:dyDescent="0.25">
      <c r="A13" s="187" t="s">
        <v>51</v>
      </c>
      <c r="B13" s="188"/>
      <c r="C13" s="188"/>
      <c r="D13" s="160">
        <v>0</v>
      </c>
      <c r="E13" s="50"/>
      <c r="F13" s="13"/>
    </row>
  </sheetData>
  <sheetProtection formatCells="0" formatColumns="0" formatRows="0" insertColumns="0" insertRows="0" insertHyperlinks="0" deleteColumns="0" deleteRows="0" sort="0" autoFilter="0" pivotTables="0"/>
  <mergeCells count="7">
    <mergeCell ref="A12:C12"/>
    <mergeCell ref="A13:C13"/>
    <mergeCell ref="B1:F1"/>
    <mergeCell ref="B2:F2"/>
    <mergeCell ref="B4:F4"/>
    <mergeCell ref="B5:F5"/>
    <mergeCell ref="D6:F6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2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23.42578125" style="21" customWidth="1"/>
    <col min="4" max="4" width="44.85546875" customWidth="1"/>
    <col min="5" max="256" width="8.85546875" customWidth="1"/>
  </cols>
  <sheetData>
    <row r="1" spans="1:9" ht="18.75" x14ac:dyDescent="0.3">
      <c r="B1" s="182" t="s">
        <v>10</v>
      </c>
      <c r="C1" s="182"/>
      <c r="D1" s="182"/>
    </row>
    <row r="2" spans="1:9" ht="18.75" x14ac:dyDescent="0.3">
      <c r="B2" s="182" t="s">
        <v>11</v>
      </c>
      <c r="C2" s="182"/>
      <c r="D2" s="182"/>
    </row>
    <row r="3" spans="1:9" ht="18" customHeight="1" x14ac:dyDescent="0.3">
      <c r="C3" s="20"/>
      <c r="D3" s="3"/>
    </row>
    <row r="4" spans="1:9" ht="18.75" x14ac:dyDescent="0.25">
      <c r="B4" s="183" t="s">
        <v>457</v>
      </c>
      <c r="C4" s="183"/>
      <c r="D4" s="183"/>
    </row>
    <row r="5" spans="1:9" ht="18.75" x14ac:dyDescent="0.25">
      <c r="B5" s="183" t="s">
        <v>456</v>
      </c>
      <c r="C5" s="183"/>
      <c r="D5" s="183"/>
    </row>
    <row r="6" spans="1:9" ht="10.5" customHeight="1" x14ac:dyDescent="0.3">
      <c r="C6" s="184"/>
      <c r="D6" s="184"/>
    </row>
    <row r="8" spans="1:9" s="26" customFormat="1" ht="30" x14ac:dyDescent="0.25">
      <c r="A8" s="22" t="s">
        <v>9</v>
      </c>
      <c r="B8" s="23" t="s">
        <v>12</v>
      </c>
      <c r="C8" s="24" t="s">
        <v>5</v>
      </c>
      <c r="D8" s="25" t="s">
        <v>1</v>
      </c>
      <c r="F8" s="71"/>
      <c r="G8" s="71"/>
      <c r="I8"/>
    </row>
    <row r="9" spans="1:9" x14ac:dyDescent="0.25">
      <c r="A9" s="45">
        <v>43251</v>
      </c>
      <c r="B9" s="45">
        <v>43252</v>
      </c>
      <c r="C9" s="29">
        <v>100</v>
      </c>
      <c r="D9" s="19" t="s">
        <v>123</v>
      </c>
      <c r="E9" s="26"/>
      <c r="F9" s="72"/>
      <c r="G9" s="73"/>
      <c r="I9" s="26"/>
    </row>
    <row r="10" spans="1:9" x14ac:dyDescent="0.25">
      <c r="A10" s="45">
        <v>43252</v>
      </c>
      <c r="B10" s="45">
        <v>43255</v>
      </c>
      <c r="C10" s="29">
        <v>1000</v>
      </c>
      <c r="D10" s="19" t="s">
        <v>124</v>
      </c>
      <c r="E10" s="26"/>
      <c r="F10" s="72"/>
      <c r="G10" s="73"/>
      <c r="I10" s="26"/>
    </row>
    <row r="11" spans="1:9" x14ac:dyDescent="0.25">
      <c r="A11" s="45">
        <v>43253</v>
      </c>
      <c r="B11" s="45">
        <v>43255</v>
      </c>
      <c r="C11" s="29">
        <v>23</v>
      </c>
      <c r="D11" s="19" t="s">
        <v>479</v>
      </c>
      <c r="E11" s="26"/>
      <c r="F11" s="72"/>
      <c r="G11" s="73"/>
      <c r="I11" s="26"/>
    </row>
    <row r="12" spans="1:9" x14ac:dyDescent="0.25">
      <c r="A12" s="45">
        <v>43266</v>
      </c>
      <c r="B12" s="46">
        <v>43269</v>
      </c>
      <c r="C12" s="29">
        <v>500</v>
      </c>
      <c r="D12" s="19" t="s">
        <v>478</v>
      </c>
      <c r="F12" s="72"/>
      <c r="G12" s="73"/>
    </row>
    <row r="13" spans="1:9" x14ac:dyDescent="0.25">
      <c r="A13" s="45">
        <v>43270</v>
      </c>
      <c r="B13" s="46">
        <v>43271</v>
      </c>
      <c r="C13" s="29">
        <v>100</v>
      </c>
      <c r="D13" s="19" t="s">
        <v>123</v>
      </c>
      <c r="F13" s="72"/>
      <c r="G13" s="73"/>
    </row>
    <row r="14" spans="1:9" x14ac:dyDescent="0.25">
      <c r="A14" s="45">
        <v>43271</v>
      </c>
      <c r="B14" s="45">
        <v>43272</v>
      </c>
      <c r="C14" s="29">
        <v>13</v>
      </c>
      <c r="D14" s="19" t="s">
        <v>479</v>
      </c>
      <c r="F14" s="72"/>
      <c r="G14" s="73"/>
    </row>
    <row r="15" spans="1:9" x14ac:dyDescent="0.25">
      <c r="A15" s="45">
        <v>43273</v>
      </c>
      <c r="B15" s="45">
        <v>43276</v>
      </c>
      <c r="C15" s="29">
        <v>100</v>
      </c>
      <c r="D15" s="19" t="s">
        <v>480</v>
      </c>
      <c r="F15" s="72"/>
      <c r="G15" s="73"/>
    </row>
    <row r="16" spans="1:9" x14ac:dyDescent="0.25">
      <c r="A16" s="45">
        <v>43278</v>
      </c>
      <c r="B16" s="45">
        <v>43279</v>
      </c>
      <c r="C16" s="28">
        <v>1000</v>
      </c>
      <c r="D16" s="19" t="s">
        <v>124</v>
      </c>
      <c r="F16" s="72"/>
      <c r="G16" s="73"/>
    </row>
    <row r="17" spans="1:7" x14ac:dyDescent="0.25">
      <c r="A17" s="45">
        <v>43279</v>
      </c>
      <c r="B17" s="45">
        <v>43280</v>
      </c>
      <c r="C17" s="29">
        <v>500</v>
      </c>
      <c r="D17" s="19" t="s">
        <v>481</v>
      </c>
      <c r="F17" s="72"/>
      <c r="G17" s="73"/>
    </row>
    <row r="18" spans="1:7" x14ac:dyDescent="0.25">
      <c r="A18" s="37">
        <v>43279</v>
      </c>
      <c r="B18" s="45">
        <v>43280</v>
      </c>
      <c r="C18" s="29">
        <v>500</v>
      </c>
      <c r="D18" s="70" t="s">
        <v>482</v>
      </c>
      <c r="F18" s="72"/>
      <c r="G18" s="73"/>
    </row>
    <row r="19" spans="1:7" ht="30" customHeight="1" x14ac:dyDescent="0.25">
      <c r="A19" s="187" t="s">
        <v>23</v>
      </c>
      <c r="B19" s="188"/>
      <c r="C19" s="5">
        <v>3923</v>
      </c>
      <c r="D19" s="11"/>
      <c r="F19" s="72"/>
      <c r="G19" s="73"/>
    </row>
    <row r="20" spans="1:7" ht="30" customHeight="1" x14ac:dyDescent="0.25">
      <c r="A20" s="187" t="s">
        <v>64</v>
      </c>
      <c r="B20" s="188"/>
      <c r="C20" s="5"/>
      <c r="D20" s="11"/>
      <c r="F20" s="74"/>
      <c r="G20" s="74"/>
    </row>
    <row r="22" spans="1:7" x14ac:dyDescent="0.25">
      <c r="C22" s="69"/>
    </row>
  </sheetData>
  <sheetProtection formatCells="0" formatColumns="0" formatRows="0" insertColumns="0" insertRows="0" insertHyperlinks="0" deleteColumns="0" deleteRows="0" sort="0" autoFilter="0" pivotTables="0"/>
  <mergeCells count="7">
    <mergeCell ref="A20:B20"/>
    <mergeCell ref="A19:B19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41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21" customWidth="1"/>
    <col min="4" max="4" width="34" customWidth="1"/>
    <col min="5" max="7" width="8.85546875" customWidth="1"/>
    <col min="8" max="8" width="18.42578125" customWidth="1"/>
    <col min="9" max="255" width="8.85546875" customWidth="1"/>
  </cols>
  <sheetData>
    <row r="1" spans="1:5" s="26" customFormat="1" ht="18.75" x14ac:dyDescent="0.3">
      <c r="A1"/>
      <c r="B1" s="182" t="s">
        <v>10</v>
      </c>
      <c r="C1" s="182"/>
      <c r="D1" s="182"/>
      <c r="E1"/>
    </row>
    <row r="2" spans="1:5" ht="18.75" x14ac:dyDescent="0.3">
      <c r="B2" s="182" t="s">
        <v>11</v>
      </c>
      <c r="C2" s="182"/>
      <c r="D2" s="182"/>
    </row>
    <row r="3" spans="1:5" ht="18.75" x14ac:dyDescent="0.3">
      <c r="C3" s="20"/>
      <c r="D3" s="3"/>
    </row>
    <row r="4" spans="1:5" ht="18.75" x14ac:dyDescent="0.25">
      <c r="B4" s="183" t="s">
        <v>17</v>
      </c>
      <c r="C4" s="183"/>
      <c r="D4" s="183"/>
    </row>
    <row r="5" spans="1:5" ht="18.75" x14ac:dyDescent="0.25">
      <c r="B5" s="183" t="s">
        <v>456</v>
      </c>
      <c r="C5" s="183"/>
      <c r="D5" s="183"/>
    </row>
    <row r="6" spans="1:5" ht="18.75" x14ac:dyDescent="0.3">
      <c r="C6" s="184"/>
      <c r="D6" s="184"/>
    </row>
    <row r="7" spans="1:5" ht="13.5" customHeight="1" x14ac:dyDescent="0.25"/>
    <row r="8" spans="1:5" ht="30" x14ac:dyDescent="0.25">
      <c r="A8" s="22" t="s">
        <v>9</v>
      </c>
      <c r="B8" s="23" t="s">
        <v>12</v>
      </c>
      <c r="C8" s="24" t="s">
        <v>5</v>
      </c>
      <c r="D8" s="25" t="s">
        <v>20</v>
      </c>
      <c r="E8" s="26"/>
    </row>
    <row r="9" spans="1:5" x14ac:dyDescent="0.25">
      <c r="A9" s="79">
        <v>43238</v>
      </c>
      <c r="B9" s="44">
        <v>43257</v>
      </c>
      <c r="C9" s="158">
        <v>100</v>
      </c>
      <c r="D9" s="38">
        <v>4751</v>
      </c>
    </row>
    <row r="10" spans="1:5" x14ac:dyDescent="0.25">
      <c r="A10" s="79">
        <v>43249</v>
      </c>
      <c r="B10" s="44">
        <v>43257</v>
      </c>
      <c r="C10" s="158">
        <v>500</v>
      </c>
      <c r="D10" s="38">
        <v>3525</v>
      </c>
    </row>
    <row r="11" spans="1:5" x14ac:dyDescent="0.25">
      <c r="A11" s="79">
        <v>43251</v>
      </c>
      <c r="B11" s="44">
        <v>43257</v>
      </c>
      <c r="C11" s="158">
        <v>800</v>
      </c>
      <c r="D11" s="38">
        <v>3525</v>
      </c>
    </row>
    <row r="12" spans="1:5" x14ac:dyDescent="0.25">
      <c r="A12" s="79">
        <v>43257</v>
      </c>
      <c r="B12" s="115">
        <v>43282</v>
      </c>
      <c r="C12" s="158">
        <v>500</v>
      </c>
      <c r="D12" s="41">
        <v>4760</v>
      </c>
    </row>
    <row r="13" spans="1:5" x14ac:dyDescent="0.25">
      <c r="A13" s="79">
        <v>43257</v>
      </c>
      <c r="B13" s="115">
        <v>43282</v>
      </c>
      <c r="C13" s="158">
        <v>40</v>
      </c>
      <c r="D13" s="41">
        <v>2754</v>
      </c>
    </row>
    <row r="14" spans="1:5" x14ac:dyDescent="0.25">
      <c r="A14" s="79">
        <v>43257</v>
      </c>
      <c r="B14" s="115">
        <v>43282</v>
      </c>
      <c r="C14" s="158">
        <v>50</v>
      </c>
      <c r="D14" s="41">
        <v>7985</v>
      </c>
    </row>
    <row r="15" spans="1:5" x14ac:dyDescent="0.25">
      <c r="A15" s="79">
        <v>43257</v>
      </c>
      <c r="B15" s="115">
        <v>43282</v>
      </c>
      <c r="C15" s="158">
        <v>90</v>
      </c>
      <c r="D15" s="41">
        <v>3622</v>
      </c>
    </row>
    <row r="16" spans="1:5" x14ac:dyDescent="0.25">
      <c r="A16" s="79">
        <v>43258</v>
      </c>
      <c r="B16" s="115">
        <v>43282</v>
      </c>
      <c r="C16" s="158">
        <v>500</v>
      </c>
      <c r="D16" s="41">
        <v>2467</v>
      </c>
    </row>
    <row r="17" spans="1:4" x14ac:dyDescent="0.25">
      <c r="A17" s="79">
        <v>43259</v>
      </c>
      <c r="B17" s="115">
        <v>43282</v>
      </c>
      <c r="C17" s="158">
        <v>21</v>
      </c>
      <c r="D17" s="41">
        <v>1621</v>
      </c>
    </row>
    <row r="18" spans="1:4" x14ac:dyDescent="0.25">
      <c r="A18" s="79">
        <v>43260</v>
      </c>
      <c r="B18" s="115">
        <v>43282</v>
      </c>
      <c r="C18" s="158">
        <v>60</v>
      </c>
      <c r="D18" s="41">
        <v>1550</v>
      </c>
    </row>
    <row r="19" spans="1:4" x14ac:dyDescent="0.25">
      <c r="A19" s="79">
        <v>43262</v>
      </c>
      <c r="B19" s="115">
        <v>43282</v>
      </c>
      <c r="C19" s="158">
        <v>150</v>
      </c>
      <c r="D19" s="41">
        <v>2419</v>
      </c>
    </row>
    <row r="20" spans="1:4" ht="15" customHeight="1" x14ac:dyDescent="0.25">
      <c r="A20" s="79">
        <v>43263</v>
      </c>
      <c r="B20" s="115">
        <v>43282</v>
      </c>
      <c r="C20" s="158">
        <v>400</v>
      </c>
      <c r="D20" s="41">
        <v>673</v>
      </c>
    </row>
    <row r="21" spans="1:4" ht="15" customHeight="1" x14ac:dyDescent="0.25">
      <c r="A21" s="79">
        <v>43272</v>
      </c>
      <c r="B21" s="115">
        <v>43282</v>
      </c>
      <c r="C21" s="158">
        <v>4000</v>
      </c>
      <c r="D21" s="41">
        <v>7180</v>
      </c>
    </row>
    <row r="22" spans="1:4" x14ac:dyDescent="0.25">
      <c r="A22" s="79">
        <v>43273</v>
      </c>
      <c r="B22" s="115">
        <v>43282</v>
      </c>
      <c r="C22" s="158">
        <v>25</v>
      </c>
      <c r="D22" s="41">
        <v>3808</v>
      </c>
    </row>
    <row r="23" spans="1:4" x14ac:dyDescent="0.25">
      <c r="A23" s="79">
        <v>43273</v>
      </c>
      <c r="B23" s="115">
        <v>43282</v>
      </c>
      <c r="C23" s="158">
        <v>13</v>
      </c>
      <c r="D23" s="41">
        <v>1621</v>
      </c>
    </row>
    <row r="24" spans="1:4" x14ac:dyDescent="0.25">
      <c r="A24" s="79">
        <v>43273</v>
      </c>
      <c r="B24" s="115">
        <v>43282</v>
      </c>
      <c r="C24" s="158">
        <v>50</v>
      </c>
      <c r="D24" s="41">
        <v>522</v>
      </c>
    </row>
    <row r="25" spans="1:4" x14ac:dyDescent="0.25">
      <c r="A25" s="79">
        <v>43274</v>
      </c>
      <c r="B25" s="115">
        <v>43282</v>
      </c>
      <c r="C25" s="158">
        <v>500</v>
      </c>
      <c r="D25" s="41">
        <v>520</v>
      </c>
    </row>
    <row r="26" spans="1:4" x14ac:dyDescent="0.25">
      <c r="A26" s="79">
        <v>43274</v>
      </c>
      <c r="B26" s="115">
        <v>43282</v>
      </c>
      <c r="C26" s="158">
        <v>18</v>
      </c>
      <c r="D26" s="41">
        <v>4367</v>
      </c>
    </row>
    <row r="27" spans="1:4" x14ac:dyDescent="0.25">
      <c r="A27" s="79">
        <v>43275</v>
      </c>
      <c r="B27" s="115">
        <v>43282</v>
      </c>
      <c r="C27" s="158">
        <v>150</v>
      </c>
      <c r="D27" s="41">
        <v>9270</v>
      </c>
    </row>
    <row r="28" spans="1:4" x14ac:dyDescent="0.25">
      <c r="A28" s="79">
        <v>43276</v>
      </c>
      <c r="B28" s="115">
        <v>43282</v>
      </c>
      <c r="C28" s="158">
        <v>60</v>
      </c>
      <c r="D28" s="41">
        <v>2416</v>
      </c>
    </row>
    <row r="29" spans="1:4" x14ac:dyDescent="0.25">
      <c r="A29" s="79">
        <v>43276</v>
      </c>
      <c r="B29" s="115">
        <v>43282</v>
      </c>
      <c r="C29" s="158">
        <v>120</v>
      </c>
      <c r="D29" s="41">
        <v>5488</v>
      </c>
    </row>
    <row r="30" spans="1:4" x14ac:dyDescent="0.25">
      <c r="A30" s="79">
        <v>43277</v>
      </c>
      <c r="B30" s="115">
        <v>43282</v>
      </c>
      <c r="C30" s="158">
        <v>100</v>
      </c>
      <c r="D30" s="41">
        <v>2142</v>
      </c>
    </row>
    <row r="31" spans="1:4" x14ac:dyDescent="0.25">
      <c r="A31" s="79">
        <v>43278</v>
      </c>
      <c r="B31" s="115">
        <v>43282</v>
      </c>
      <c r="C31" s="158">
        <v>300</v>
      </c>
      <c r="D31" s="41">
        <v>4235</v>
      </c>
    </row>
    <row r="32" spans="1:4" x14ac:dyDescent="0.25">
      <c r="A32" s="79">
        <v>43279</v>
      </c>
      <c r="B32" s="115">
        <v>43282</v>
      </c>
      <c r="C32" s="158">
        <v>27</v>
      </c>
      <c r="D32" s="41">
        <v>4945</v>
      </c>
    </row>
    <row r="33" spans="1:4" x14ac:dyDescent="0.25">
      <c r="A33" s="79">
        <v>43280</v>
      </c>
      <c r="B33" s="115">
        <v>43282</v>
      </c>
      <c r="C33" s="158">
        <v>90</v>
      </c>
      <c r="D33" s="41">
        <v>4945</v>
      </c>
    </row>
    <row r="34" spans="1:4" x14ac:dyDescent="0.25">
      <c r="A34" s="79">
        <v>43281</v>
      </c>
      <c r="B34" s="115">
        <v>43282</v>
      </c>
      <c r="C34" s="158">
        <v>50</v>
      </c>
      <c r="D34" s="41">
        <v>5814</v>
      </c>
    </row>
    <row r="35" spans="1:4" x14ac:dyDescent="0.25">
      <c r="A35" s="187" t="s">
        <v>19</v>
      </c>
      <c r="B35" s="188"/>
      <c r="C35" s="5">
        <f>SUM(C9:C11)*0.95</f>
        <v>1330</v>
      </c>
      <c r="D35" s="11"/>
    </row>
    <row r="36" spans="1:4" x14ac:dyDescent="0.25">
      <c r="A36" s="187" t="s">
        <v>52</v>
      </c>
      <c r="B36" s="188"/>
      <c r="C36" s="5">
        <v>6948.3</v>
      </c>
      <c r="D36" s="11"/>
    </row>
    <row r="38" spans="1:4" x14ac:dyDescent="0.25">
      <c r="C38"/>
    </row>
    <row r="39" spans="1:4" x14ac:dyDescent="0.25">
      <c r="C39"/>
    </row>
    <row r="40" spans="1:4" x14ac:dyDescent="0.25">
      <c r="C40"/>
    </row>
    <row r="41" spans="1:4" x14ac:dyDescent="0.25">
      <c r="C41"/>
    </row>
  </sheetData>
  <sheetProtection formatCells="0" formatColumns="0" formatRows="0" insertColumns="0" insertRows="0" insertHyperlinks="0" deleteColumns="0" deleteRows="0" sort="0" autoFilter="0" pivotTables="0"/>
  <mergeCells count="7">
    <mergeCell ref="A36:B36"/>
    <mergeCell ref="B1:D1"/>
    <mergeCell ref="B2:D2"/>
    <mergeCell ref="B4:D4"/>
    <mergeCell ref="B5:D5"/>
    <mergeCell ref="C6:D6"/>
    <mergeCell ref="A35:B3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32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8.7109375" style="21" customWidth="1"/>
    <col min="4" max="4" width="35" customWidth="1"/>
    <col min="5" max="256" width="8.85546875" customWidth="1"/>
  </cols>
  <sheetData>
    <row r="1" spans="1:4" ht="18.75" x14ac:dyDescent="0.3">
      <c r="B1" s="182" t="s">
        <v>10</v>
      </c>
      <c r="C1" s="182"/>
      <c r="D1" s="182"/>
    </row>
    <row r="2" spans="1:4" ht="18" customHeight="1" x14ac:dyDescent="0.3">
      <c r="B2" s="182" t="s">
        <v>11</v>
      </c>
      <c r="C2" s="182"/>
      <c r="D2" s="182"/>
    </row>
    <row r="3" spans="1:4" ht="18.75" x14ac:dyDescent="0.3">
      <c r="C3" s="20"/>
      <c r="D3" s="3"/>
    </row>
    <row r="4" spans="1:4" ht="18.75" x14ac:dyDescent="0.25">
      <c r="B4" s="183" t="s">
        <v>458</v>
      </c>
      <c r="C4" s="183"/>
      <c r="D4" s="183"/>
    </row>
    <row r="5" spans="1:4" ht="18.75" x14ac:dyDescent="0.25">
      <c r="B5" s="183" t="s">
        <v>456</v>
      </c>
      <c r="C5" s="183"/>
      <c r="D5" s="183"/>
    </row>
    <row r="6" spans="1:4" ht="18.75" x14ac:dyDescent="0.3">
      <c r="C6" s="184"/>
      <c r="D6" s="184"/>
    </row>
    <row r="7" spans="1:4" s="26" customFormat="1" x14ac:dyDescent="0.25">
      <c r="A7"/>
      <c r="B7"/>
      <c r="C7" s="21"/>
      <c r="D7"/>
    </row>
    <row r="8" spans="1:4" ht="30" x14ac:dyDescent="0.25">
      <c r="A8" s="22" t="s">
        <v>9</v>
      </c>
      <c r="B8" s="23" t="s">
        <v>12</v>
      </c>
      <c r="C8" s="24" t="s">
        <v>5</v>
      </c>
      <c r="D8" s="25" t="s">
        <v>20</v>
      </c>
    </row>
    <row r="9" spans="1:4" x14ac:dyDescent="0.25">
      <c r="A9" s="43">
        <v>43226.936689814996</v>
      </c>
      <c r="B9" s="40" t="s">
        <v>183</v>
      </c>
      <c r="C9" s="39">
        <v>100</v>
      </c>
      <c r="D9" s="40" t="s">
        <v>154</v>
      </c>
    </row>
    <row r="10" spans="1:4" x14ac:dyDescent="0.25">
      <c r="A10" s="43">
        <v>43229.64224537</v>
      </c>
      <c r="B10" s="40" t="s">
        <v>183</v>
      </c>
      <c r="C10" s="39">
        <v>200</v>
      </c>
      <c r="D10" s="40" t="s">
        <v>487</v>
      </c>
    </row>
    <row r="11" spans="1:4" x14ac:dyDescent="0.25">
      <c r="A11" s="43">
        <v>43229.822719907002</v>
      </c>
      <c r="B11" s="40" t="s">
        <v>183</v>
      </c>
      <c r="C11" s="39">
        <v>30</v>
      </c>
      <c r="D11" s="40" t="s">
        <v>155</v>
      </c>
    </row>
    <row r="12" spans="1:4" x14ac:dyDescent="0.25">
      <c r="A12" s="43">
        <v>43231.528946758997</v>
      </c>
      <c r="B12" s="40" t="s">
        <v>183</v>
      </c>
      <c r="C12" s="39">
        <v>10</v>
      </c>
      <c r="D12" s="40" t="s">
        <v>156</v>
      </c>
    </row>
    <row r="13" spans="1:4" x14ac:dyDescent="0.25">
      <c r="A13" s="43">
        <v>43235.416365741003</v>
      </c>
      <c r="B13" s="40" t="s">
        <v>183</v>
      </c>
      <c r="C13" s="39">
        <v>700</v>
      </c>
      <c r="D13" s="40" t="s">
        <v>157</v>
      </c>
    </row>
    <row r="14" spans="1:4" x14ac:dyDescent="0.25">
      <c r="A14" s="43">
        <v>43235.519849536999</v>
      </c>
      <c r="B14" s="40" t="s">
        <v>183</v>
      </c>
      <c r="C14" s="39">
        <v>300</v>
      </c>
      <c r="D14" s="40" t="s">
        <v>488</v>
      </c>
    </row>
    <row r="15" spans="1:4" x14ac:dyDescent="0.25">
      <c r="A15" s="43">
        <v>43235.541493056</v>
      </c>
      <c r="B15" s="40" t="s">
        <v>183</v>
      </c>
      <c r="C15" s="39">
        <v>300</v>
      </c>
      <c r="D15" s="40" t="s">
        <v>489</v>
      </c>
    </row>
    <row r="16" spans="1:4" x14ac:dyDescent="0.25">
      <c r="A16" s="43">
        <v>43235.582604167001</v>
      </c>
      <c r="B16" s="40" t="s">
        <v>183</v>
      </c>
      <c r="C16" s="39">
        <v>200</v>
      </c>
      <c r="D16" s="40" t="s">
        <v>158</v>
      </c>
    </row>
    <row r="17" spans="1:4" x14ac:dyDescent="0.25">
      <c r="A17" s="43">
        <v>43235.603761573999</v>
      </c>
      <c r="B17" s="40" t="s">
        <v>183</v>
      </c>
      <c r="C17" s="39">
        <v>500</v>
      </c>
      <c r="D17" s="40" t="s">
        <v>490</v>
      </c>
    </row>
    <row r="18" spans="1:4" x14ac:dyDescent="0.25">
      <c r="A18" s="43">
        <v>43235.614143519</v>
      </c>
      <c r="B18" s="40" t="s">
        <v>183</v>
      </c>
      <c r="C18" s="39">
        <v>100</v>
      </c>
      <c r="D18" s="40" t="s">
        <v>491</v>
      </c>
    </row>
    <row r="19" spans="1:4" x14ac:dyDescent="0.25">
      <c r="A19" s="43">
        <v>43235.631631944001</v>
      </c>
      <c r="B19" s="40" t="s">
        <v>183</v>
      </c>
      <c r="C19" s="39">
        <v>300</v>
      </c>
      <c r="D19" s="40" t="s">
        <v>492</v>
      </c>
    </row>
    <row r="20" spans="1:4" x14ac:dyDescent="0.25">
      <c r="A20" s="43">
        <v>43235.767349537004</v>
      </c>
      <c r="B20" s="40" t="s">
        <v>183</v>
      </c>
      <c r="C20" s="39">
        <v>300</v>
      </c>
      <c r="D20" s="40" t="s">
        <v>159</v>
      </c>
    </row>
    <row r="21" spans="1:4" x14ac:dyDescent="0.25">
      <c r="A21" s="43">
        <v>43235.898287037002</v>
      </c>
      <c r="B21" s="40" t="s">
        <v>183</v>
      </c>
      <c r="C21" s="39">
        <v>200</v>
      </c>
      <c r="D21" s="40" t="s">
        <v>493</v>
      </c>
    </row>
    <row r="22" spans="1:4" x14ac:dyDescent="0.25">
      <c r="A22" s="43">
        <v>43235.913090278002</v>
      </c>
      <c r="B22" s="40" t="s">
        <v>183</v>
      </c>
      <c r="C22" s="39">
        <v>200</v>
      </c>
      <c r="D22" s="40" t="s">
        <v>494</v>
      </c>
    </row>
    <row r="23" spans="1:4" x14ac:dyDescent="0.25">
      <c r="A23" s="43">
        <v>43235.940937500003</v>
      </c>
      <c r="B23" s="40" t="s">
        <v>183</v>
      </c>
      <c r="C23" s="39">
        <v>300</v>
      </c>
      <c r="D23" s="40" t="s">
        <v>495</v>
      </c>
    </row>
    <row r="24" spans="1:4" x14ac:dyDescent="0.25">
      <c r="A24" s="43">
        <v>43236.284317129997</v>
      </c>
      <c r="B24" s="40" t="s">
        <v>183</v>
      </c>
      <c r="C24" s="39">
        <v>250</v>
      </c>
      <c r="D24" s="40" t="s">
        <v>496</v>
      </c>
    </row>
    <row r="25" spans="1:4" x14ac:dyDescent="0.25">
      <c r="A25" s="43">
        <v>43236.310266203996</v>
      </c>
      <c r="B25" s="40" t="s">
        <v>183</v>
      </c>
      <c r="C25" s="39">
        <v>50</v>
      </c>
      <c r="D25" s="40" t="s">
        <v>497</v>
      </c>
    </row>
    <row r="26" spans="1:4" x14ac:dyDescent="0.25">
      <c r="A26" s="43">
        <v>43236.343136574003</v>
      </c>
      <c r="B26" s="40" t="s">
        <v>183</v>
      </c>
      <c r="C26" s="39">
        <v>100</v>
      </c>
      <c r="D26" s="40" t="s">
        <v>498</v>
      </c>
    </row>
    <row r="27" spans="1:4" x14ac:dyDescent="0.25">
      <c r="A27" s="43">
        <v>43236.927071758997</v>
      </c>
      <c r="B27" s="40" t="s">
        <v>183</v>
      </c>
      <c r="C27" s="39">
        <v>500</v>
      </c>
      <c r="D27" s="40" t="s">
        <v>499</v>
      </c>
    </row>
    <row r="28" spans="1:4" x14ac:dyDescent="0.25">
      <c r="A28" s="43">
        <v>43236.961354166997</v>
      </c>
      <c r="B28" s="40" t="s">
        <v>183</v>
      </c>
      <c r="C28" s="39">
        <v>500</v>
      </c>
      <c r="D28" s="40" t="s">
        <v>500</v>
      </c>
    </row>
    <row r="29" spans="1:4" x14ac:dyDescent="0.25">
      <c r="A29" s="43">
        <v>43236.983368055997</v>
      </c>
      <c r="B29" s="40" t="s">
        <v>183</v>
      </c>
      <c r="C29" s="39">
        <v>300</v>
      </c>
      <c r="D29" s="40" t="s">
        <v>501</v>
      </c>
    </row>
    <row r="30" spans="1:4" x14ac:dyDescent="0.25">
      <c r="A30" s="43">
        <v>43237.298981480999</v>
      </c>
      <c r="B30" s="40" t="s">
        <v>183</v>
      </c>
      <c r="C30" s="39">
        <v>99</v>
      </c>
      <c r="D30" s="40" t="s">
        <v>502</v>
      </c>
    </row>
    <row r="31" spans="1:4" x14ac:dyDescent="0.25">
      <c r="A31" s="43">
        <v>43237.403726851997</v>
      </c>
      <c r="B31" s="40" t="s">
        <v>183</v>
      </c>
      <c r="C31" s="39">
        <v>100</v>
      </c>
      <c r="D31" s="40" t="s">
        <v>503</v>
      </c>
    </row>
    <row r="32" spans="1:4" x14ac:dyDescent="0.25">
      <c r="A32" s="43">
        <v>43237.492581019003</v>
      </c>
      <c r="B32" s="40" t="s">
        <v>183</v>
      </c>
      <c r="C32" s="39">
        <v>100</v>
      </c>
      <c r="D32" s="40" t="s">
        <v>504</v>
      </c>
    </row>
    <row r="33" spans="1:4" x14ac:dyDescent="0.25">
      <c r="A33" s="43">
        <v>43237.558425925999</v>
      </c>
      <c r="B33" s="40" t="s">
        <v>183</v>
      </c>
      <c r="C33" s="39">
        <v>500</v>
      </c>
      <c r="D33" s="40" t="s">
        <v>505</v>
      </c>
    </row>
    <row r="34" spans="1:4" x14ac:dyDescent="0.25">
      <c r="A34" s="43">
        <v>43237.566064815001</v>
      </c>
      <c r="B34" s="40" t="s">
        <v>183</v>
      </c>
      <c r="C34" s="39">
        <v>600</v>
      </c>
      <c r="D34" s="40" t="s">
        <v>506</v>
      </c>
    </row>
    <row r="35" spans="1:4" x14ac:dyDescent="0.25">
      <c r="A35" s="43">
        <v>43237.885208332998</v>
      </c>
      <c r="B35" s="40" t="s">
        <v>183</v>
      </c>
      <c r="C35" s="39">
        <v>150</v>
      </c>
      <c r="D35" s="40" t="s">
        <v>160</v>
      </c>
    </row>
    <row r="36" spans="1:4" x14ac:dyDescent="0.25">
      <c r="A36" s="43">
        <v>43237.889039351998</v>
      </c>
      <c r="B36" s="40" t="s">
        <v>183</v>
      </c>
      <c r="C36" s="39">
        <v>300</v>
      </c>
      <c r="D36" s="40" t="s">
        <v>507</v>
      </c>
    </row>
    <row r="37" spans="1:4" x14ac:dyDescent="0.25">
      <c r="A37" s="43">
        <v>43237.993425925997</v>
      </c>
      <c r="B37" s="40" t="s">
        <v>183</v>
      </c>
      <c r="C37" s="39">
        <v>100</v>
      </c>
      <c r="D37" s="40" t="s">
        <v>508</v>
      </c>
    </row>
    <row r="38" spans="1:4" x14ac:dyDescent="0.25">
      <c r="A38" s="43">
        <v>43238.416678241003</v>
      </c>
      <c r="B38" s="40" t="s">
        <v>183</v>
      </c>
      <c r="C38" s="39">
        <v>300</v>
      </c>
      <c r="D38" s="40" t="s">
        <v>509</v>
      </c>
    </row>
    <row r="39" spans="1:4" x14ac:dyDescent="0.25">
      <c r="A39" s="43">
        <v>43238.479155093002</v>
      </c>
      <c r="B39" s="40" t="s">
        <v>183</v>
      </c>
      <c r="C39" s="39">
        <v>300</v>
      </c>
      <c r="D39" s="40" t="s">
        <v>510</v>
      </c>
    </row>
    <row r="40" spans="1:4" x14ac:dyDescent="0.25">
      <c r="A40" s="43">
        <v>43238.505694444</v>
      </c>
      <c r="B40" s="40" t="s">
        <v>183</v>
      </c>
      <c r="C40" s="39">
        <v>500</v>
      </c>
      <c r="D40" s="40" t="s">
        <v>511</v>
      </c>
    </row>
    <row r="41" spans="1:4" x14ac:dyDescent="0.25">
      <c r="A41" s="43">
        <v>43238.579791666998</v>
      </c>
      <c r="B41" s="40" t="s">
        <v>183</v>
      </c>
      <c r="C41" s="39">
        <v>50</v>
      </c>
      <c r="D41" s="40" t="s">
        <v>512</v>
      </c>
    </row>
    <row r="42" spans="1:4" x14ac:dyDescent="0.25">
      <c r="A42" s="43">
        <v>43238.931145832998</v>
      </c>
      <c r="B42" s="40" t="s">
        <v>183</v>
      </c>
      <c r="C42" s="39">
        <v>300</v>
      </c>
      <c r="D42" s="40" t="s">
        <v>513</v>
      </c>
    </row>
    <row r="43" spans="1:4" x14ac:dyDescent="0.25">
      <c r="A43" s="43">
        <v>43239.032696759001</v>
      </c>
      <c r="B43" s="40" t="s">
        <v>183</v>
      </c>
      <c r="C43" s="39">
        <v>20</v>
      </c>
      <c r="D43" s="40" t="s">
        <v>161</v>
      </c>
    </row>
    <row r="44" spans="1:4" x14ac:dyDescent="0.25">
      <c r="A44" s="43">
        <v>43239.466331019001</v>
      </c>
      <c r="B44" s="40" t="s">
        <v>183</v>
      </c>
      <c r="C44" s="39">
        <v>130</v>
      </c>
      <c r="D44" s="40" t="s">
        <v>514</v>
      </c>
    </row>
    <row r="45" spans="1:4" x14ac:dyDescent="0.25">
      <c r="A45" s="43">
        <v>43239.650243055999</v>
      </c>
      <c r="B45" s="40" t="s">
        <v>183</v>
      </c>
      <c r="C45" s="39">
        <v>300</v>
      </c>
      <c r="D45" s="40" t="s">
        <v>515</v>
      </c>
    </row>
    <row r="46" spans="1:4" x14ac:dyDescent="0.25">
      <c r="A46" s="43">
        <v>43242.428182869997</v>
      </c>
      <c r="B46" s="40" t="s">
        <v>183</v>
      </c>
      <c r="C46" s="39">
        <v>200</v>
      </c>
      <c r="D46" s="40" t="s">
        <v>162</v>
      </c>
    </row>
    <row r="47" spans="1:4" x14ac:dyDescent="0.25">
      <c r="A47" s="43">
        <v>43244.589062500003</v>
      </c>
      <c r="B47" s="40" t="s">
        <v>183</v>
      </c>
      <c r="C47" s="39">
        <v>437</v>
      </c>
      <c r="D47" s="40" t="s">
        <v>516</v>
      </c>
    </row>
    <row r="48" spans="1:4" x14ac:dyDescent="0.25">
      <c r="A48" s="43">
        <v>43245.692060185</v>
      </c>
      <c r="B48" s="40" t="s">
        <v>183</v>
      </c>
      <c r="C48" s="39">
        <v>100</v>
      </c>
      <c r="D48" s="40" t="s">
        <v>517</v>
      </c>
    </row>
    <row r="49" spans="1:4" x14ac:dyDescent="0.25">
      <c r="A49" s="43">
        <v>43248.393298611001</v>
      </c>
      <c r="B49" s="40" t="s">
        <v>183</v>
      </c>
      <c r="C49" s="39">
        <v>120</v>
      </c>
      <c r="D49" s="40" t="s">
        <v>518</v>
      </c>
    </row>
    <row r="50" spans="1:4" x14ac:dyDescent="0.25">
      <c r="A50" s="43">
        <v>43248.395266204003</v>
      </c>
      <c r="B50" s="40" t="s">
        <v>183</v>
      </c>
      <c r="C50" s="39">
        <v>30</v>
      </c>
      <c r="D50" s="40" t="s">
        <v>518</v>
      </c>
    </row>
    <row r="51" spans="1:4" x14ac:dyDescent="0.25">
      <c r="A51" s="43">
        <v>43250.380914351997</v>
      </c>
      <c r="B51" s="40" t="s">
        <v>183</v>
      </c>
      <c r="C51" s="39">
        <v>100</v>
      </c>
      <c r="D51" s="40" t="s">
        <v>519</v>
      </c>
    </row>
    <row r="52" spans="1:4" x14ac:dyDescent="0.25">
      <c r="A52" s="43">
        <v>43250.399317130003</v>
      </c>
      <c r="B52" s="40" t="s">
        <v>183</v>
      </c>
      <c r="C52" s="39">
        <v>500</v>
      </c>
      <c r="D52" s="40" t="s">
        <v>520</v>
      </c>
    </row>
    <row r="53" spans="1:4" x14ac:dyDescent="0.25">
      <c r="A53" s="43">
        <v>43251.016770832997</v>
      </c>
      <c r="B53" s="40" t="s">
        <v>183</v>
      </c>
      <c r="C53" s="39">
        <v>200</v>
      </c>
      <c r="D53" s="40" t="s">
        <v>521</v>
      </c>
    </row>
    <row r="54" spans="1:4" x14ac:dyDescent="0.25">
      <c r="A54" s="43">
        <v>43252.528703704003</v>
      </c>
      <c r="B54" s="40" t="s">
        <v>180</v>
      </c>
      <c r="C54" s="39">
        <v>40</v>
      </c>
      <c r="D54" s="40" t="s">
        <v>156</v>
      </c>
    </row>
    <row r="55" spans="1:4" x14ac:dyDescent="0.25">
      <c r="A55" s="43">
        <v>43252.602291666997</v>
      </c>
      <c r="B55" s="40" t="s">
        <v>180</v>
      </c>
      <c r="C55" s="39">
        <v>150</v>
      </c>
      <c r="D55" s="40" t="s">
        <v>294</v>
      </c>
    </row>
    <row r="56" spans="1:4" x14ac:dyDescent="0.25">
      <c r="A56" s="43">
        <v>43252.738564815001</v>
      </c>
      <c r="B56" s="40" t="s">
        <v>180</v>
      </c>
      <c r="C56" s="39">
        <v>520</v>
      </c>
      <c r="D56" s="40" t="s">
        <v>295</v>
      </c>
    </row>
    <row r="57" spans="1:4" x14ac:dyDescent="0.25">
      <c r="A57" s="43">
        <v>43253.792719907004</v>
      </c>
      <c r="B57" s="40" t="s">
        <v>180</v>
      </c>
      <c r="C57" s="39">
        <v>100</v>
      </c>
      <c r="D57" s="40" t="s">
        <v>154</v>
      </c>
    </row>
    <row r="58" spans="1:4" x14ac:dyDescent="0.25">
      <c r="A58" s="43">
        <v>43254.006921296001</v>
      </c>
      <c r="B58" s="40" t="s">
        <v>180</v>
      </c>
      <c r="C58" s="39">
        <v>100</v>
      </c>
      <c r="D58" s="40" t="s">
        <v>296</v>
      </c>
    </row>
    <row r="59" spans="1:4" x14ac:dyDescent="0.25">
      <c r="A59" s="43">
        <v>43257.856168981001</v>
      </c>
      <c r="B59" s="40" t="s">
        <v>180</v>
      </c>
      <c r="C59" s="39">
        <v>150</v>
      </c>
      <c r="D59" s="40" t="s">
        <v>297</v>
      </c>
    </row>
    <row r="60" spans="1:4" x14ac:dyDescent="0.25">
      <c r="A60" s="43">
        <v>43258.572210648003</v>
      </c>
      <c r="B60" s="40" t="s">
        <v>180</v>
      </c>
      <c r="C60" s="39">
        <v>200</v>
      </c>
      <c r="D60" s="40" t="s">
        <v>298</v>
      </c>
    </row>
    <row r="61" spans="1:4" x14ac:dyDescent="0.25">
      <c r="A61" s="43">
        <v>43258.729456018998</v>
      </c>
      <c r="B61" s="40" t="s">
        <v>180</v>
      </c>
      <c r="C61" s="39">
        <v>300</v>
      </c>
      <c r="D61" s="40" t="s">
        <v>299</v>
      </c>
    </row>
    <row r="62" spans="1:4" x14ac:dyDescent="0.25">
      <c r="A62" s="43">
        <v>43258.801354167001</v>
      </c>
      <c r="B62" s="40" t="s">
        <v>180</v>
      </c>
      <c r="C62" s="39">
        <v>300</v>
      </c>
      <c r="D62" s="40" t="s">
        <v>300</v>
      </c>
    </row>
    <row r="63" spans="1:4" x14ac:dyDescent="0.25">
      <c r="A63" s="43">
        <v>43258.922407407001</v>
      </c>
      <c r="B63" s="40" t="s">
        <v>180</v>
      </c>
      <c r="C63" s="39">
        <v>150</v>
      </c>
      <c r="D63" s="40" t="s">
        <v>301</v>
      </c>
    </row>
    <row r="64" spans="1:4" x14ac:dyDescent="0.25">
      <c r="A64" s="43">
        <v>43258.933032407003</v>
      </c>
      <c r="B64" s="40" t="s">
        <v>180</v>
      </c>
      <c r="C64" s="39">
        <v>30</v>
      </c>
      <c r="D64" s="40" t="s">
        <v>302</v>
      </c>
    </row>
    <row r="65" spans="1:4" x14ac:dyDescent="0.25">
      <c r="A65" s="43">
        <v>43258.942754629999</v>
      </c>
      <c r="B65" s="40" t="s">
        <v>180</v>
      </c>
      <c r="C65" s="39">
        <v>100</v>
      </c>
      <c r="D65" s="40" t="s">
        <v>158</v>
      </c>
    </row>
    <row r="66" spans="1:4" x14ac:dyDescent="0.25">
      <c r="A66" s="43">
        <v>43258.967835648</v>
      </c>
      <c r="B66" s="40" t="s">
        <v>180</v>
      </c>
      <c r="C66" s="39">
        <v>150</v>
      </c>
      <c r="D66" s="40" t="s">
        <v>303</v>
      </c>
    </row>
    <row r="67" spans="1:4" x14ac:dyDescent="0.25">
      <c r="A67" s="43">
        <v>43258.984050926003</v>
      </c>
      <c r="B67" s="40" t="s">
        <v>180</v>
      </c>
      <c r="C67" s="39">
        <v>30</v>
      </c>
      <c r="D67" s="40" t="s">
        <v>304</v>
      </c>
    </row>
    <row r="68" spans="1:4" x14ac:dyDescent="0.25">
      <c r="A68" s="43">
        <v>43259.264340278001</v>
      </c>
      <c r="B68" s="40" t="s">
        <v>180</v>
      </c>
      <c r="C68" s="39">
        <v>20</v>
      </c>
      <c r="D68" s="40" t="s">
        <v>305</v>
      </c>
    </row>
    <row r="69" spans="1:4" x14ac:dyDescent="0.25">
      <c r="A69" s="43">
        <v>43259.764641203998</v>
      </c>
      <c r="B69" s="40" t="s">
        <v>180</v>
      </c>
      <c r="C69" s="39">
        <v>300</v>
      </c>
      <c r="D69" s="40" t="s">
        <v>306</v>
      </c>
    </row>
    <row r="70" spans="1:4" x14ac:dyDescent="0.25">
      <c r="A70" s="43">
        <v>43260.372604167002</v>
      </c>
      <c r="B70" s="40" t="s">
        <v>180</v>
      </c>
      <c r="C70" s="39">
        <v>100</v>
      </c>
      <c r="D70" s="40" t="s">
        <v>307</v>
      </c>
    </row>
    <row r="71" spans="1:4" x14ac:dyDescent="0.25">
      <c r="A71" s="43">
        <v>43260.407858796003</v>
      </c>
      <c r="B71" s="40" t="s">
        <v>180</v>
      </c>
      <c r="C71" s="39">
        <v>200</v>
      </c>
      <c r="D71" s="40" t="s">
        <v>308</v>
      </c>
    </row>
    <row r="72" spans="1:4" x14ac:dyDescent="0.25">
      <c r="A72" s="43">
        <v>43260.499502314997</v>
      </c>
      <c r="B72" s="40" t="s">
        <v>180</v>
      </c>
      <c r="C72" s="39">
        <v>100</v>
      </c>
      <c r="D72" s="40" t="s">
        <v>294</v>
      </c>
    </row>
    <row r="73" spans="1:4" x14ac:dyDescent="0.25">
      <c r="A73" s="43">
        <v>43261.198020832999</v>
      </c>
      <c r="B73" s="40" t="s">
        <v>180</v>
      </c>
      <c r="C73" s="39">
        <v>10</v>
      </c>
      <c r="D73" s="40" t="s">
        <v>309</v>
      </c>
    </row>
    <row r="74" spans="1:4" x14ac:dyDescent="0.25">
      <c r="A74" s="43">
        <v>43261.359212962998</v>
      </c>
      <c r="B74" s="40" t="s">
        <v>180</v>
      </c>
      <c r="C74" s="39">
        <v>25</v>
      </c>
      <c r="D74" s="40" t="s">
        <v>310</v>
      </c>
    </row>
    <row r="75" spans="1:4" x14ac:dyDescent="0.25">
      <c r="A75" s="43">
        <v>43261.733113426002</v>
      </c>
      <c r="B75" s="40" t="s">
        <v>180</v>
      </c>
      <c r="C75" s="39">
        <v>200</v>
      </c>
      <c r="D75" s="40" t="s">
        <v>311</v>
      </c>
    </row>
    <row r="76" spans="1:4" x14ac:dyDescent="0.25">
      <c r="A76" s="43">
        <v>43262.975775462997</v>
      </c>
      <c r="B76" s="40" t="s">
        <v>180</v>
      </c>
      <c r="C76" s="39">
        <v>100</v>
      </c>
      <c r="D76" s="40" t="s">
        <v>312</v>
      </c>
    </row>
    <row r="77" spans="1:4" x14ac:dyDescent="0.25">
      <c r="A77" s="43">
        <v>43263.491435185002</v>
      </c>
      <c r="B77" s="40" t="s">
        <v>180</v>
      </c>
      <c r="C77" s="39">
        <v>200</v>
      </c>
      <c r="D77" s="40" t="s">
        <v>313</v>
      </c>
    </row>
    <row r="78" spans="1:4" x14ac:dyDescent="0.25">
      <c r="A78" s="43">
        <v>43263.949270833</v>
      </c>
      <c r="B78" s="40" t="s">
        <v>180</v>
      </c>
      <c r="C78" s="39">
        <v>200</v>
      </c>
      <c r="D78" s="40" t="s">
        <v>314</v>
      </c>
    </row>
    <row r="79" spans="1:4" x14ac:dyDescent="0.25">
      <c r="A79" s="43">
        <v>43265.525949073999</v>
      </c>
      <c r="B79" s="40" t="s">
        <v>180</v>
      </c>
      <c r="C79" s="39">
        <v>500</v>
      </c>
      <c r="D79" s="40" t="s">
        <v>315</v>
      </c>
    </row>
    <row r="80" spans="1:4" x14ac:dyDescent="0.25">
      <c r="A80" s="43">
        <v>43266.566284722001</v>
      </c>
      <c r="B80" s="40" t="s">
        <v>180</v>
      </c>
      <c r="C80" s="39">
        <v>500</v>
      </c>
      <c r="D80" s="40" t="s">
        <v>157</v>
      </c>
    </row>
    <row r="81" spans="1:4" x14ac:dyDescent="0.25">
      <c r="A81" s="43">
        <v>43272.717604167003</v>
      </c>
      <c r="B81" s="40" t="s">
        <v>180</v>
      </c>
      <c r="C81" s="39">
        <v>1000</v>
      </c>
      <c r="D81" s="40" t="s">
        <v>159</v>
      </c>
    </row>
    <row r="82" spans="1:4" x14ac:dyDescent="0.25">
      <c r="A82" s="43">
        <v>43273.461261573997</v>
      </c>
      <c r="B82" s="40" t="s">
        <v>180</v>
      </c>
      <c r="C82" s="39">
        <v>150</v>
      </c>
      <c r="D82" s="40" t="s">
        <v>162</v>
      </c>
    </row>
    <row r="83" spans="1:4" x14ac:dyDescent="0.25">
      <c r="A83" s="43">
        <v>43273.627731481</v>
      </c>
      <c r="B83" s="40" t="s">
        <v>180</v>
      </c>
      <c r="C83" s="39">
        <v>50</v>
      </c>
      <c r="D83" s="40" t="s">
        <v>316</v>
      </c>
    </row>
    <row r="84" spans="1:4" x14ac:dyDescent="0.25">
      <c r="A84" s="43">
        <v>43273.634571759001</v>
      </c>
      <c r="B84" s="40" t="s">
        <v>180</v>
      </c>
      <c r="C84" s="39">
        <v>50</v>
      </c>
      <c r="D84" s="40" t="s">
        <v>317</v>
      </c>
    </row>
    <row r="85" spans="1:4" x14ac:dyDescent="0.25">
      <c r="A85" s="43">
        <v>43273.637465278</v>
      </c>
      <c r="B85" s="40" t="s">
        <v>180</v>
      </c>
      <c r="C85" s="39">
        <v>20</v>
      </c>
      <c r="D85" s="40" t="s">
        <v>305</v>
      </c>
    </row>
    <row r="86" spans="1:4" ht="15.75" customHeight="1" x14ac:dyDescent="0.25">
      <c r="A86" s="43">
        <v>43273.718553241</v>
      </c>
      <c r="B86" s="40" t="s">
        <v>180</v>
      </c>
      <c r="C86" s="39">
        <v>250</v>
      </c>
      <c r="D86" s="40" t="s">
        <v>160</v>
      </c>
    </row>
    <row r="87" spans="1:4" x14ac:dyDescent="0.25">
      <c r="A87" s="43">
        <v>43273.765011574003</v>
      </c>
      <c r="B87" s="40" t="s">
        <v>180</v>
      </c>
      <c r="C87" s="39">
        <v>100</v>
      </c>
      <c r="D87" s="40" t="s">
        <v>318</v>
      </c>
    </row>
    <row r="88" spans="1:4" x14ac:dyDescent="0.25">
      <c r="A88" s="43">
        <v>43273.807187500002</v>
      </c>
      <c r="B88" s="40" t="s">
        <v>180</v>
      </c>
      <c r="C88" s="39">
        <v>200</v>
      </c>
      <c r="D88" s="40" t="s">
        <v>319</v>
      </c>
    </row>
    <row r="89" spans="1:4" x14ac:dyDescent="0.25">
      <c r="A89" s="43">
        <v>43273.878402777998</v>
      </c>
      <c r="B89" s="40" t="s">
        <v>180</v>
      </c>
      <c r="C89" s="39">
        <v>50</v>
      </c>
      <c r="D89" s="40" t="s">
        <v>320</v>
      </c>
    </row>
    <row r="90" spans="1:4" x14ac:dyDescent="0.25">
      <c r="A90" s="43">
        <v>43273.887002315001</v>
      </c>
      <c r="B90" s="40" t="s">
        <v>180</v>
      </c>
      <c r="C90" s="39">
        <v>50</v>
      </c>
      <c r="D90" s="40" t="s">
        <v>321</v>
      </c>
    </row>
    <row r="91" spans="1:4" x14ac:dyDescent="0.25">
      <c r="A91" s="43">
        <v>43273.921145833003</v>
      </c>
      <c r="B91" s="40" t="s">
        <v>180</v>
      </c>
      <c r="C91" s="39">
        <v>13</v>
      </c>
      <c r="D91" s="40" t="s">
        <v>322</v>
      </c>
    </row>
    <row r="92" spans="1:4" x14ac:dyDescent="0.25">
      <c r="A92" s="43">
        <v>43273.927384258997</v>
      </c>
      <c r="B92" s="40" t="s">
        <v>180</v>
      </c>
      <c r="C92" s="39">
        <v>20</v>
      </c>
      <c r="D92" s="40" t="s">
        <v>323</v>
      </c>
    </row>
    <row r="93" spans="1:4" x14ac:dyDescent="0.25">
      <c r="A93" s="43">
        <v>43273.927766203997</v>
      </c>
      <c r="B93" s="40" t="s">
        <v>180</v>
      </c>
      <c r="C93" s="39">
        <v>60</v>
      </c>
      <c r="D93" s="40" t="s">
        <v>324</v>
      </c>
    </row>
    <row r="94" spans="1:4" x14ac:dyDescent="0.25">
      <c r="A94" s="43">
        <v>43273.933831019</v>
      </c>
      <c r="B94" s="40" t="s">
        <v>180</v>
      </c>
      <c r="C94" s="39">
        <v>15</v>
      </c>
      <c r="D94" s="40" t="s">
        <v>325</v>
      </c>
    </row>
    <row r="95" spans="1:4" x14ac:dyDescent="0.25">
      <c r="A95" s="43">
        <v>43273.951435185001</v>
      </c>
      <c r="B95" s="40" t="s">
        <v>180</v>
      </c>
      <c r="C95" s="39">
        <v>10</v>
      </c>
      <c r="D95" s="40" t="s">
        <v>155</v>
      </c>
    </row>
    <row r="96" spans="1:4" x14ac:dyDescent="0.25">
      <c r="A96" s="43">
        <v>43274.053935185002</v>
      </c>
      <c r="B96" s="40" t="s">
        <v>180</v>
      </c>
      <c r="C96" s="39">
        <v>100</v>
      </c>
      <c r="D96" s="40" t="s">
        <v>326</v>
      </c>
    </row>
    <row r="97" spans="1:4" x14ac:dyDescent="0.25">
      <c r="A97" s="43">
        <v>43274.067175926</v>
      </c>
      <c r="B97" s="40" t="s">
        <v>180</v>
      </c>
      <c r="C97" s="39">
        <v>50</v>
      </c>
      <c r="D97" s="40" t="s">
        <v>327</v>
      </c>
    </row>
    <row r="98" spans="1:4" x14ac:dyDescent="0.25">
      <c r="A98" s="43">
        <v>43274.409282407003</v>
      </c>
      <c r="B98" s="40" t="s">
        <v>180</v>
      </c>
      <c r="C98" s="39">
        <v>300</v>
      </c>
      <c r="D98" s="40" t="s">
        <v>328</v>
      </c>
    </row>
    <row r="99" spans="1:4" x14ac:dyDescent="0.25">
      <c r="A99" s="43">
        <v>43274.571064814998</v>
      </c>
      <c r="B99" s="40" t="s">
        <v>180</v>
      </c>
      <c r="C99" s="39">
        <v>50</v>
      </c>
      <c r="D99" s="40" t="s">
        <v>329</v>
      </c>
    </row>
    <row r="100" spans="1:4" x14ac:dyDescent="0.25">
      <c r="A100" s="43">
        <v>43274.608912037002</v>
      </c>
      <c r="B100" s="40" t="s">
        <v>180</v>
      </c>
      <c r="C100" s="39">
        <v>300</v>
      </c>
      <c r="D100" s="40" t="s">
        <v>159</v>
      </c>
    </row>
    <row r="101" spans="1:4" x14ac:dyDescent="0.25">
      <c r="A101" s="43">
        <v>43274.611990741003</v>
      </c>
      <c r="B101" s="40" t="s">
        <v>180</v>
      </c>
      <c r="C101" s="39">
        <v>100</v>
      </c>
      <c r="D101" s="40" t="s">
        <v>330</v>
      </c>
    </row>
    <row r="102" spans="1:4" x14ac:dyDescent="0.25">
      <c r="A102" s="43">
        <v>43274.613553240997</v>
      </c>
      <c r="B102" s="40" t="s">
        <v>180</v>
      </c>
      <c r="C102" s="39">
        <v>700</v>
      </c>
      <c r="D102" s="40" t="s">
        <v>331</v>
      </c>
    </row>
    <row r="103" spans="1:4" x14ac:dyDescent="0.25">
      <c r="A103" s="43">
        <v>43274.656944444003</v>
      </c>
      <c r="B103" s="40" t="s">
        <v>180</v>
      </c>
      <c r="C103" s="39">
        <v>200</v>
      </c>
      <c r="D103" s="40" t="s">
        <v>332</v>
      </c>
    </row>
    <row r="104" spans="1:4" x14ac:dyDescent="0.25">
      <c r="A104" s="43">
        <v>43274.692094906997</v>
      </c>
      <c r="B104" s="40" t="s">
        <v>180</v>
      </c>
      <c r="C104" s="39">
        <v>10</v>
      </c>
      <c r="D104" s="40" t="s">
        <v>161</v>
      </c>
    </row>
    <row r="105" spans="1:4" x14ac:dyDescent="0.25">
      <c r="A105" s="43">
        <v>43274.813935184997</v>
      </c>
      <c r="B105" s="40" t="s">
        <v>180</v>
      </c>
      <c r="C105" s="39">
        <v>200</v>
      </c>
      <c r="D105" s="40" t="s">
        <v>333</v>
      </c>
    </row>
    <row r="106" spans="1:4" x14ac:dyDescent="0.25">
      <c r="A106" s="43">
        <v>43274.824143518999</v>
      </c>
      <c r="B106" s="40" t="s">
        <v>180</v>
      </c>
      <c r="C106" s="39">
        <v>30</v>
      </c>
      <c r="D106" s="40" t="s">
        <v>334</v>
      </c>
    </row>
    <row r="107" spans="1:4" x14ac:dyDescent="0.25">
      <c r="A107" s="43">
        <v>43274.826087963003</v>
      </c>
      <c r="B107" s="40" t="s">
        <v>180</v>
      </c>
      <c r="C107" s="39">
        <v>20</v>
      </c>
      <c r="D107" s="40" t="s">
        <v>335</v>
      </c>
    </row>
    <row r="108" spans="1:4" x14ac:dyDescent="0.25">
      <c r="A108" s="43">
        <v>43274.849444444</v>
      </c>
      <c r="B108" s="40" t="s">
        <v>180</v>
      </c>
      <c r="C108" s="39">
        <v>200</v>
      </c>
      <c r="D108" s="40" t="s">
        <v>336</v>
      </c>
    </row>
    <row r="109" spans="1:4" x14ac:dyDescent="0.25">
      <c r="A109" s="43">
        <v>43274.972812499997</v>
      </c>
      <c r="B109" s="40" t="s">
        <v>180</v>
      </c>
      <c r="C109" s="39">
        <v>35</v>
      </c>
      <c r="D109" s="40" t="s">
        <v>337</v>
      </c>
    </row>
    <row r="110" spans="1:4" x14ac:dyDescent="0.25">
      <c r="A110" s="43">
        <v>43275.003599536998</v>
      </c>
      <c r="B110" s="40" t="s">
        <v>180</v>
      </c>
      <c r="C110" s="39">
        <v>500</v>
      </c>
      <c r="D110" s="40" t="s">
        <v>338</v>
      </c>
    </row>
    <row r="111" spans="1:4" x14ac:dyDescent="0.25">
      <c r="A111" s="43">
        <v>43275.135092593002</v>
      </c>
      <c r="B111" s="40" t="s">
        <v>180</v>
      </c>
      <c r="C111" s="39">
        <v>100</v>
      </c>
      <c r="D111" s="40" t="s">
        <v>339</v>
      </c>
    </row>
    <row r="112" spans="1:4" x14ac:dyDescent="0.25">
      <c r="A112" s="43">
        <v>43275.239641204003</v>
      </c>
      <c r="B112" s="40" t="s">
        <v>180</v>
      </c>
      <c r="C112" s="39">
        <v>50</v>
      </c>
      <c r="D112" s="40" t="s">
        <v>340</v>
      </c>
    </row>
    <row r="113" spans="1:4" x14ac:dyDescent="0.25">
      <c r="A113" s="43">
        <v>43275.387719906998</v>
      </c>
      <c r="B113" s="40" t="s">
        <v>180</v>
      </c>
      <c r="C113" s="39">
        <v>20</v>
      </c>
      <c r="D113" s="40" t="s">
        <v>341</v>
      </c>
    </row>
    <row r="114" spans="1:4" x14ac:dyDescent="0.25">
      <c r="A114" s="43">
        <v>43275.559930556003</v>
      </c>
      <c r="B114" s="40" t="s">
        <v>180</v>
      </c>
      <c r="C114" s="39">
        <v>100</v>
      </c>
      <c r="D114" s="40" t="s">
        <v>342</v>
      </c>
    </row>
    <row r="115" spans="1:4" x14ac:dyDescent="0.25">
      <c r="A115" s="43">
        <v>43275.604375000003</v>
      </c>
      <c r="B115" s="40" t="s">
        <v>180</v>
      </c>
      <c r="C115" s="39">
        <v>100</v>
      </c>
      <c r="D115" s="40" t="s">
        <v>343</v>
      </c>
    </row>
    <row r="116" spans="1:4" x14ac:dyDescent="0.25">
      <c r="A116" s="43">
        <v>43275.738078704002</v>
      </c>
      <c r="B116" s="40" t="s">
        <v>180</v>
      </c>
      <c r="C116" s="39">
        <v>200</v>
      </c>
      <c r="D116" s="40" t="s">
        <v>344</v>
      </c>
    </row>
    <row r="117" spans="1:4" x14ac:dyDescent="0.25">
      <c r="A117" s="43">
        <v>43276.031712962998</v>
      </c>
      <c r="B117" s="40" t="s">
        <v>180</v>
      </c>
      <c r="C117" s="39">
        <v>200</v>
      </c>
      <c r="D117" s="40" t="s">
        <v>345</v>
      </c>
    </row>
    <row r="118" spans="1:4" x14ac:dyDescent="0.25">
      <c r="A118" s="43">
        <v>43276.223263888998</v>
      </c>
      <c r="B118" s="40" t="s">
        <v>180</v>
      </c>
      <c r="C118" s="39">
        <v>500</v>
      </c>
      <c r="D118" s="40" t="s">
        <v>346</v>
      </c>
    </row>
    <row r="119" spans="1:4" x14ac:dyDescent="0.25">
      <c r="A119" s="43">
        <v>43276.593958332996</v>
      </c>
      <c r="B119" s="40" t="s">
        <v>180</v>
      </c>
      <c r="C119" s="39">
        <v>10</v>
      </c>
      <c r="D119" s="40" t="s">
        <v>155</v>
      </c>
    </row>
    <row r="120" spans="1:4" x14ac:dyDescent="0.25">
      <c r="A120" s="43">
        <v>43276.711273148001</v>
      </c>
      <c r="B120" s="40" t="s">
        <v>180</v>
      </c>
      <c r="C120" s="39">
        <v>400</v>
      </c>
      <c r="D120" s="40" t="s">
        <v>347</v>
      </c>
    </row>
    <row r="121" spans="1:4" x14ac:dyDescent="0.25">
      <c r="A121" s="43">
        <v>43276.942881944</v>
      </c>
      <c r="B121" s="40" t="s">
        <v>180</v>
      </c>
      <c r="C121" s="39">
        <v>29</v>
      </c>
      <c r="D121" s="40" t="s">
        <v>348</v>
      </c>
    </row>
    <row r="122" spans="1:4" x14ac:dyDescent="0.25">
      <c r="A122" s="43">
        <v>43276.949988426</v>
      </c>
      <c r="B122" s="40" t="s">
        <v>180</v>
      </c>
      <c r="C122" s="39">
        <v>40</v>
      </c>
      <c r="D122" s="40" t="s">
        <v>349</v>
      </c>
    </row>
    <row r="123" spans="1:4" x14ac:dyDescent="0.25">
      <c r="A123" s="43">
        <v>43277.206828704002</v>
      </c>
      <c r="B123" s="115">
        <v>43282</v>
      </c>
      <c r="C123" s="39">
        <v>39</v>
      </c>
      <c r="D123" s="40" t="s">
        <v>350</v>
      </c>
    </row>
    <row r="124" spans="1:4" x14ac:dyDescent="0.25">
      <c r="A124" s="43">
        <v>43277.570057869998</v>
      </c>
      <c r="B124" s="115">
        <v>43282</v>
      </c>
      <c r="C124" s="39">
        <v>100</v>
      </c>
      <c r="D124" s="40" t="s">
        <v>351</v>
      </c>
    </row>
    <row r="125" spans="1:4" x14ac:dyDescent="0.25">
      <c r="A125" s="43">
        <v>43277.791504629997</v>
      </c>
      <c r="B125" s="115">
        <v>43282</v>
      </c>
      <c r="C125" s="39">
        <v>20</v>
      </c>
      <c r="D125" s="40" t="s">
        <v>352</v>
      </c>
    </row>
    <row r="126" spans="1:4" x14ac:dyDescent="0.25">
      <c r="A126" s="43">
        <v>43277.900868056</v>
      </c>
      <c r="B126" s="115">
        <v>43282</v>
      </c>
      <c r="C126" s="39">
        <v>100</v>
      </c>
      <c r="D126" s="40" t="s">
        <v>353</v>
      </c>
    </row>
    <row r="127" spans="1:4" x14ac:dyDescent="0.25">
      <c r="A127" s="43">
        <v>43278.673310184997</v>
      </c>
      <c r="B127" s="115">
        <v>43282</v>
      </c>
      <c r="C127" s="39">
        <v>200</v>
      </c>
      <c r="D127" s="40" t="s">
        <v>354</v>
      </c>
    </row>
    <row r="128" spans="1:4" x14ac:dyDescent="0.25">
      <c r="A128" s="43">
        <v>43278.860925925997</v>
      </c>
      <c r="B128" s="115">
        <v>43282</v>
      </c>
      <c r="C128" s="39">
        <v>50</v>
      </c>
      <c r="D128" s="40" t="s">
        <v>302</v>
      </c>
    </row>
    <row r="129" spans="1:4" x14ac:dyDescent="0.25">
      <c r="A129" s="43">
        <v>43279.986087963</v>
      </c>
      <c r="B129" s="115">
        <v>43282</v>
      </c>
      <c r="C129" s="39">
        <v>100</v>
      </c>
      <c r="D129" s="40" t="s">
        <v>355</v>
      </c>
    </row>
    <row r="130" spans="1:4" x14ac:dyDescent="0.25">
      <c r="A130" s="43">
        <v>43281.585300926003</v>
      </c>
      <c r="B130" s="115">
        <v>43282</v>
      </c>
      <c r="C130" s="39">
        <v>150</v>
      </c>
      <c r="D130" s="40" t="s">
        <v>356</v>
      </c>
    </row>
    <row r="131" spans="1:4" x14ac:dyDescent="0.25">
      <c r="A131" s="189" t="s">
        <v>19</v>
      </c>
      <c r="B131" s="190"/>
      <c r="C131" s="32">
        <v>20685.96</v>
      </c>
      <c r="D131" s="31"/>
    </row>
    <row r="132" spans="1:4" ht="30" customHeight="1" x14ac:dyDescent="0.25">
      <c r="A132" s="189" t="s">
        <v>53</v>
      </c>
      <c r="B132" s="190"/>
      <c r="C132" s="5">
        <v>662.28</v>
      </c>
      <c r="D132" s="31"/>
    </row>
  </sheetData>
  <sheetProtection formatCells="0" formatColumns="0" formatRows="0" insertColumns="0" insertRows="0" insertHyperlinks="0" deleteColumns="0" deleteRows="0" sort="0" autoFilter="0" pivotTables="0"/>
  <mergeCells count="7">
    <mergeCell ref="A132:B132"/>
    <mergeCell ref="A131:B131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67"/>
  <sheetViews>
    <sheetView showGridLines="0" topLeftCell="A154" zoomScaleNormal="100" workbookViewId="0">
      <selection activeCell="C164" sqref="C164:D164"/>
    </sheetView>
  </sheetViews>
  <sheetFormatPr defaultColWidth="11.42578125" defaultRowHeight="15" x14ac:dyDescent="0.25"/>
  <cols>
    <col min="1" max="1" width="20.7109375" style="87" customWidth="1"/>
    <col min="2" max="2" width="19.140625" style="87" customWidth="1"/>
    <col min="3" max="3" width="40.28515625" style="87" customWidth="1"/>
    <col min="4" max="4" width="68" style="87" customWidth="1"/>
    <col min="5" max="256" width="8.85546875" style="87" customWidth="1"/>
    <col min="257" max="16384" width="11.42578125" style="87"/>
  </cols>
  <sheetData>
    <row r="1" spans="1:4" ht="18.75" x14ac:dyDescent="0.3">
      <c r="B1" s="171" t="s">
        <v>10</v>
      </c>
      <c r="C1" s="171"/>
      <c r="D1" s="171"/>
    </row>
    <row r="2" spans="1:4" ht="18" customHeight="1" x14ac:dyDescent="0.3">
      <c r="B2" s="171" t="s">
        <v>11</v>
      </c>
      <c r="C2" s="171"/>
      <c r="D2" s="171"/>
    </row>
    <row r="3" spans="1:4" ht="18.75" x14ac:dyDescent="0.3">
      <c r="B3" s="97"/>
      <c r="C3" s="97"/>
    </row>
    <row r="4" spans="1:4" ht="18.75" x14ac:dyDescent="0.25">
      <c r="B4" s="208" t="s">
        <v>459</v>
      </c>
      <c r="C4" s="208"/>
      <c r="D4" s="208"/>
    </row>
    <row r="5" spans="1:4" ht="18.75" x14ac:dyDescent="0.25">
      <c r="B5" s="208" t="s">
        <v>460</v>
      </c>
      <c r="C5" s="208"/>
      <c r="D5" s="208"/>
    </row>
    <row r="6" spans="1:4" ht="18.75" x14ac:dyDescent="0.3">
      <c r="B6" s="172" t="s">
        <v>461</v>
      </c>
      <c r="C6" s="172"/>
      <c r="D6" s="172"/>
    </row>
    <row r="8" spans="1:4" x14ac:dyDescent="0.25">
      <c r="A8" s="98" t="s">
        <v>0</v>
      </c>
      <c r="B8" s="99" t="s">
        <v>5</v>
      </c>
      <c r="C8" s="100" t="s">
        <v>1</v>
      </c>
      <c r="D8" s="101" t="s">
        <v>21</v>
      </c>
    </row>
    <row r="9" spans="1:4" x14ac:dyDescent="0.25">
      <c r="A9" s="205" t="s">
        <v>26</v>
      </c>
      <c r="B9" s="206"/>
      <c r="C9" s="206"/>
      <c r="D9" s="207"/>
    </row>
    <row r="10" spans="1:4" ht="15" customHeight="1" x14ac:dyDescent="0.25">
      <c r="A10" s="102" t="s">
        <v>183</v>
      </c>
      <c r="B10" s="103">
        <v>1000</v>
      </c>
      <c r="C10" s="104" t="s">
        <v>550</v>
      </c>
      <c r="D10" s="51" t="s">
        <v>150</v>
      </c>
    </row>
    <row r="11" spans="1:4" ht="15" customHeight="1" x14ac:dyDescent="0.25">
      <c r="A11" s="102" t="s">
        <v>183</v>
      </c>
      <c r="B11" s="103">
        <v>700</v>
      </c>
      <c r="C11" s="104" t="s">
        <v>126</v>
      </c>
      <c r="D11" s="51" t="s">
        <v>551</v>
      </c>
    </row>
    <row r="12" spans="1:4" ht="15" customHeight="1" x14ac:dyDescent="0.25">
      <c r="A12" s="102" t="s">
        <v>183</v>
      </c>
      <c r="B12" s="103">
        <v>2900</v>
      </c>
      <c r="C12" s="104" t="s">
        <v>126</v>
      </c>
      <c r="D12" s="51" t="s">
        <v>552</v>
      </c>
    </row>
    <row r="13" spans="1:4" ht="15" customHeight="1" x14ac:dyDescent="0.25">
      <c r="A13" s="102" t="s">
        <v>183</v>
      </c>
      <c r="B13" s="103">
        <v>49000</v>
      </c>
      <c r="C13" s="104" t="s">
        <v>533</v>
      </c>
      <c r="D13" s="51" t="s">
        <v>150</v>
      </c>
    </row>
    <row r="14" spans="1:4" ht="15" customHeight="1" x14ac:dyDescent="0.25">
      <c r="A14" s="102" t="s">
        <v>192</v>
      </c>
      <c r="B14" s="103">
        <v>100</v>
      </c>
      <c r="C14" s="104" t="s">
        <v>360</v>
      </c>
      <c r="D14" s="51" t="s">
        <v>150</v>
      </c>
    </row>
    <row r="15" spans="1:4" ht="15" customHeight="1" x14ac:dyDescent="0.25">
      <c r="A15" s="102" t="s">
        <v>192</v>
      </c>
      <c r="B15" s="103">
        <v>100</v>
      </c>
      <c r="C15" s="104" t="s">
        <v>550</v>
      </c>
      <c r="D15" s="51" t="s">
        <v>150</v>
      </c>
    </row>
    <row r="16" spans="1:4" ht="15" customHeight="1" x14ac:dyDescent="0.25">
      <c r="A16" s="102" t="s">
        <v>192</v>
      </c>
      <c r="B16" s="103">
        <v>300</v>
      </c>
      <c r="C16" s="104" t="s">
        <v>361</v>
      </c>
      <c r="D16" s="51" t="s">
        <v>150</v>
      </c>
    </row>
    <row r="17" spans="1:4" ht="15" customHeight="1" x14ac:dyDescent="0.25">
      <c r="A17" s="102" t="s">
        <v>192</v>
      </c>
      <c r="B17" s="103">
        <v>500</v>
      </c>
      <c r="C17" s="104" t="s">
        <v>362</v>
      </c>
      <c r="D17" s="51" t="s">
        <v>150</v>
      </c>
    </row>
    <row r="18" spans="1:4" ht="15" customHeight="1" x14ac:dyDescent="0.25">
      <c r="A18" s="102" t="s">
        <v>192</v>
      </c>
      <c r="B18" s="103">
        <v>500</v>
      </c>
      <c r="C18" s="104" t="s">
        <v>363</v>
      </c>
      <c r="D18" s="51" t="s">
        <v>150</v>
      </c>
    </row>
    <row r="19" spans="1:4" ht="15" customHeight="1" x14ac:dyDescent="0.25">
      <c r="A19" s="102" t="s">
        <v>192</v>
      </c>
      <c r="B19" s="103">
        <v>500</v>
      </c>
      <c r="C19" s="104" t="s">
        <v>364</v>
      </c>
      <c r="D19" s="51" t="s">
        <v>150</v>
      </c>
    </row>
    <row r="20" spans="1:4" ht="15" customHeight="1" x14ac:dyDescent="0.25">
      <c r="A20" s="102" t="s">
        <v>192</v>
      </c>
      <c r="B20" s="103">
        <v>1000</v>
      </c>
      <c r="C20" s="104" t="s">
        <v>550</v>
      </c>
      <c r="D20" s="51" t="s">
        <v>150</v>
      </c>
    </row>
    <row r="21" spans="1:4" ht="15" customHeight="1" x14ac:dyDescent="0.25">
      <c r="A21" s="102" t="s">
        <v>192</v>
      </c>
      <c r="B21" s="103">
        <v>1000</v>
      </c>
      <c r="C21" s="104" t="s">
        <v>365</v>
      </c>
      <c r="D21" s="51" t="s">
        <v>150</v>
      </c>
    </row>
    <row r="22" spans="1:4" ht="15" customHeight="1" x14ac:dyDescent="0.25">
      <c r="A22" s="102" t="s">
        <v>192</v>
      </c>
      <c r="B22" s="103">
        <v>3500</v>
      </c>
      <c r="C22" s="104" t="s">
        <v>399</v>
      </c>
      <c r="D22" s="51" t="s">
        <v>150</v>
      </c>
    </row>
    <row r="23" spans="1:4" ht="15" customHeight="1" x14ac:dyDescent="0.25">
      <c r="A23" s="102" t="s">
        <v>192</v>
      </c>
      <c r="B23" s="103">
        <v>3600</v>
      </c>
      <c r="C23" s="104" t="s">
        <v>366</v>
      </c>
      <c r="D23" s="51" t="s">
        <v>150</v>
      </c>
    </row>
    <row r="24" spans="1:4" ht="15" customHeight="1" x14ac:dyDescent="0.25">
      <c r="A24" s="102" t="s">
        <v>184</v>
      </c>
      <c r="B24" s="103">
        <v>300</v>
      </c>
      <c r="C24" s="104" t="s">
        <v>367</v>
      </c>
      <c r="D24" s="51" t="s">
        <v>150</v>
      </c>
    </row>
    <row r="25" spans="1:4" ht="15" customHeight="1" x14ac:dyDescent="0.25">
      <c r="A25" s="102" t="s">
        <v>184</v>
      </c>
      <c r="B25" s="103">
        <v>250</v>
      </c>
      <c r="C25" s="104" t="s">
        <v>523</v>
      </c>
      <c r="D25" s="51" t="s">
        <v>29</v>
      </c>
    </row>
    <row r="26" spans="1:4" ht="15" customHeight="1" x14ac:dyDescent="0.25">
      <c r="A26" s="102" t="s">
        <v>185</v>
      </c>
      <c r="B26" s="103">
        <v>500</v>
      </c>
      <c r="C26" s="104" t="s">
        <v>368</v>
      </c>
      <c r="D26" s="51" t="s">
        <v>453</v>
      </c>
    </row>
    <row r="27" spans="1:4" ht="15" customHeight="1" x14ac:dyDescent="0.25">
      <c r="A27" s="102" t="s">
        <v>185</v>
      </c>
      <c r="B27" s="103">
        <v>1000</v>
      </c>
      <c r="C27" s="104" t="s">
        <v>369</v>
      </c>
      <c r="D27" s="51" t="s">
        <v>150</v>
      </c>
    </row>
    <row r="28" spans="1:4" ht="15" customHeight="1" x14ac:dyDescent="0.25">
      <c r="A28" s="102" t="s">
        <v>185</v>
      </c>
      <c r="B28" s="103">
        <v>2900</v>
      </c>
      <c r="C28" s="104" t="s">
        <v>126</v>
      </c>
      <c r="D28" s="51" t="s">
        <v>582</v>
      </c>
    </row>
    <row r="29" spans="1:4" ht="15" customHeight="1" x14ac:dyDescent="0.25">
      <c r="A29" s="102" t="s">
        <v>185</v>
      </c>
      <c r="B29" s="103">
        <v>8300</v>
      </c>
      <c r="C29" s="104" t="s">
        <v>126</v>
      </c>
      <c r="D29" s="51" t="s">
        <v>553</v>
      </c>
    </row>
    <row r="30" spans="1:4" ht="15" customHeight="1" x14ac:dyDescent="0.25">
      <c r="A30" s="102" t="s">
        <v>186</v>
      </c>
      <c r="B30" s="103">
        <v>100</v>
      </c>
      <c r="C30" s="104" t="s">
        <v>370</v>
      </c>
      <c r="D30" s="51" t="s">
        <v>150</v>
      </c>
    </row>
    <row r="31" spans="1:4" ht="15" customHeight="1" x14ac:dyDescent="0.25">
      <c r="A31" s="102" t="s">
        <v>186</v>
      </c>
      <c r="B31" s="103">
        <v>500</v>
      </c>
      <c r="C31" s="104" t="s">
        <v>371</v>
      </c>
      <c r="D31" s="51" t="s">
        <v>150</v>
      </c>
    </row>
    <row r="32" spans="1:4" ht="15" customHeight="1" x14ac:dyDescent="0.25">
      <c r="A32" s="102" t="s">
        <v>186</v>
      </c>
      <c r="B32" s="103">
        <v>25</v>
      </c>
      <c r="C32" s="104" t="s">
        <v>523</v>
      </c>
      <c r="D32" s="51" t="s">
        <v>29</v>
      </c>
    </row>
    <row r="33" spans="1:4" ht="15" customHeight="1" x14ac:dyDescent="0.25">
      <c r="A33" s="102" t="s">
        <v>187</v>
      </c>
      <c r="B33" s="103">
        <v>100</v>
      </c>
      <c r="C33" s="104" t="s">
        <v>372</v>
      </c>
      <c r="D33" s="51" t="s">
        <v>150</v>
      </c>
    </row>
    <row r="34" spans="1:4" ht="15" customHeight="1" x14ac:dyDescent="0.25">
      <c r="A34" s="102" t="s">
        <v>187</v>
      </c>
      <c r="B34" s="103">
        <v>150</v>
      </c>
      <c r="C34" s="104" t="s">
        <v>373</v>
      </c>
      <c r="D34" s="51" t="s">
        <v>150</v>
      </c>
    </row>
    <row r="35" spans="1:4" ht="15" customHeight="1" x14ac:dyDescent="0.25">
      <c r="A35" s="102" t="s">
        <v>187</v>
      </c>
      <c r="B35" s="103">
        <v>200</v>
      </c>
      <c r="C35" s="104" t="s">
        <v>374</v>
      </c>
      <c r="D35" s="51" t="s">
        <v>150</v>
      </c>
    </row>
    <row r="36" spans="1:4" ht="15" customHeight="1" x14ac:dyDescent="0.25">
      <c r="A36" s="102" t="s">
        <v>187</v>
      </c>
      <c r="B36" s="103">
        <v>200</v>
      </c>
      <c r="C36" s="104" t="s">
        <v>375</v>
      </c>
      <c r="D36" s="51" t="s">
        <v>150</v>
      </c>
    </row>
    <row r="37" spans="1:4" ht="15" customHeight="1" x14ac:dyDescent="0.25">
      <c r="A37" s="102" t="s">
        <v>187</v>
      </c>
      <c r="B37" s="103">
        <v>200</v>
      </c>
      <c r="C37" s="104" t="s">
        <v>376</v>
      </c>
      <c r="D37" s="51" t="s">
        <v>150</v>
      </c>
    </row>
    <row r="38" spans="1:4" ht="15" customHeight="1" x14ac:dyDescent="0.25">
      <c r="A38" s="102" t="s">
        <v>187</v>
      </c>
      <c r="B38" s="103">
        <v>500</v>
      </c>
      <c r="C38" s="104" t="s">
        <v>369</v>
      </c>
      <c r="D38" s="51" t="s">
        <v>561</v>
      </c>
    </row>
    <row r="39" spans="1:4" ht="15" customHeight="1" x14ac:dyDescent="0.25">
      <c r="A39" s="102" t="s">
        <v>187</v>
      </c>
      <c r="B39" s="103">
        <v>500</v>
      </c>
      <c r="C39" s="104" t="s">
        <v>377</v>
      </c>
      <c r="D39" s="51" t="s">
        <v>150</v>
      </c>
    </row>
    <row r="40" spans="1:4" ht="15" customHeight="1" x14ac:dyDescent="0.25">
      <c r="A40" s="102" t="s">
        <v>187</v>
      </c>
      <c r="B40" s="103">
        <v>500</v>
      </c>
      <c r="C40" s="104" t="s">
        <v>378</v>
      </c>
      <c r="D40" s="51" t="s">
        <v>150</v>
      </c>
    </row>
    <row r="41" spans="1:4" ht="15" customHeight="1" x14ac:dyDescent="0.25">
      <c r="A41" s="102" t="s">
        <v>187</v>
      </c>
      <c r="B41" s="103">
        <v>700</v>
      </c>
      <c r="C41" s="104" t="s">
        <v>379</v>
      </c>
      <c r="D41" s="51" t="s">
        <v>150</v>
      </c>
    </row>
    <row r="42" spans="1:4" ht="15" customHeight="1" x14ac:dyDescent="0.25">
      <c r="A42" s="102" t="s">
        <v>187</v>
      </c>
      <c r="B42" s="103">
        <v>1000</v>
      </c>
      <c r="C42" s="104" t="s">
        <v>550</v>
      </c>
      <c r="D42" s="51" t="s">
        <v>150</v>
      </c>
    </row>
    <row r="43" spans="1:4" ht="15" customHeight="1" x14ac:dyDescent="0.25">
      <c r="A43" s="102" t="s">
        <v>187</v>
      </c>
      <c r="B43" s="103">
        <v>3800</v>
      </c>
      <c r="C43" s="104" t="s">
        <v>126</v>
      </c>
      <c r="D43" s="51" t="s">
        <v>554</v>
      </c>
    </row>
    <row r="44" spans="1:4" ht="15" customHeight="1" x14ac:dyDescent="0.25">
      <c r="A44" s="102" t="s">
        <v>187</v>
      </c>
      <c r="B44" s="103">
        <v>3800</v>
      </c>
      <c r="C44" s="104" t="s">
        <v>126</v>
      </c>
      <c r="D44" s="51" t="s">
        <v>555</v>
      </c>
    </row>
    <row r="45" spans="1:4" ht="15" customHeight="1" x14ac:dyDescent="0.25">
      <c r="A45" s="102" t="s">
        <v>188</v>
      </c>
      <c r="B45" s="103">
        <v>70</v>
      </c>
      <c r="C45" s="104" t="s">
        <v>380</v>
      </c>
      <c r="D45" s="51" t="s">
        <v>150</v>
      </c>
    </row>
    <row r="46" spans="1:4" ht="15" customHeight="1" x14ac:dyDescent="0.25">
      <c r="A46" s="102" t="s">
        <v>188</v>
      </c>
      <c r="B46" s="103">
        <v>150</v>
      </c>
      <c r="C46" s="104" t="s">
        <v>153</v>
      </c>
      <c r="D46" s="51" t="s">
        <v>561</v>
      </c>
    </row>
    <row r="47" spans="1:4" ht="15" customHeight="1" x14ac:dyDescent="0.25">
      <c r="A47" s="102" t="s">
        <v>188</v>
      </c>
      <c r="B47" s="103">
        <v>150</v>
      </c>
      <c r="C47" s="104" t="s">
        <v>381</v>
      </c>
      <c r="D47" s="51" t="s">
        <v>150</v>
      </c>
    </row>
    <row r="48" spans="1:4" ht="15" customHeight="1" x14ac:dyDescent="0.25">
      <c r="A48" s="102" t="s">
        <v>188</v>
      </c>
      <c r="B48" s="103">
        <v>500</v>
      </c>
      <c r="C48" s="104" t="s">
        <v>382</v>
      </c>
      <c r="D48" s="51" t="s">
        <v>556</v>
      </c>
    </row>
    <row r="49" spans="1:4" ht="15" customHeight="1" x14ac:dyDescent="0.25">
      <c r="A49" s="102">
        <v>43259</v>
      </c>
      <c r="B49" s="103">
        <v>500</v>
      </c>
      <c r="C49" s="104" t="s">
        <v>369</v>
      </c>
      <c r="D49" s="51" t="s">
        <v>561</v>
      </c>
    </row>
    <row r="50" spans="1:4" ht="15" customHeight="1" x14ac:dyDescent="0.25">
      <c r="A50" s="102" t="s">
        <v>188</v>
      </c>
      <c r="B50" s="103">
        <v>700</v>
      </c>
      <c r="C50" s="104" t="s">
        <v>383</v>
      </c>
      <c r="D50" s="51" t="s">
        <v>562</v>
      </c>
    </row>
    <row r="51" spans="1:4" ht="15" customHeight="1" x14ac:dyDescent="0.25">
      <c r="A51" s="102" t="s">
        <v>188</v>
      </c>
      <c r="B51" s="103">
        <v>800</v>
      </c>
      <c r="C51" s="104" t="s">
        <v>384</v>
      </c>
      <c r="D51" s="51" t="s">
        <v>150</v>
      </c>
    </row>
    <row r="52" spans="1:4" ht="15" customHeight="1" x14ac:dyDescent="0.25">
      <c r="A52" s="102" t="s">
        <v>188</v>
      </c>
      <c r="B52" s="103">
        <v>1000</v>
      </c>
      <c r="C52" s="104" t="s">
        <v>558</v>
      </c>
      <c r="D52" s="51" t="s">
        <v>557</v>
      </c>
    </row>
    <row r="53" spans="1:4" ht="15" customHeight="1" x14ac:dyDescent="0.25">
      <c r="A53" s="102" t="s">
        <v>188</v>
      </c>
      <c r="B53" s="103">
        <v>1000</v>
      </c>
      <c r="C53" s="104" t="s">
        <v>385</v>
      </c>
      <c r="D53" s="51" t="s">
        <v>150</v>
      </c>
    </row>
    <row r="54" spans="1:4" ht="15" customHeight="1" x14ac:dyDescent="0.25">
      <c r="A54" s="102" t="s">
        <v>188</v>
      </c>
      <c r="B54" s="103">
        <v>3000</v>
      </c>
      <c r="C54" s="104" t="s">
        <v>386</v>
      </c>
      <c r="D54" s="51" t="s">
        <v>563</v>
      </c>
    </row>
    <row r="55" spans="1:4" ht="15" customHeight="1" x14ac:dyDescent="0.25">
      <c r="A55" s="102" t="s">
        <v>189</v>
      </c>
      <c r="B55" s="103">
        <v>100</v>
      </c>
      <c r="C55" s="104" t="s">
        <v>454</v>
      </c>
      <c r="D55" s="51" t="s">
        <v>150</v>
      </c>
    </row>
    <row r="56" spans="1:4" ht="15" customHeight="1" x14ac:dyDescent="0.25">
      <c r="A56" s="102" t="s">
        <v>189</v>
      </c>
      <c r="B56" s="103">
        <v>400</v>
      </c>
      <c r="C56" s="104" t="s">
        <v>387</v>
      </c>
      <c r="D56" s="51" t="s">
        <v>150</v>
      </c>
    </row>
    <row r="57" spans="1:4" ht="15" customHeight="1" x14ac:dyDescent="0.25">
      <c r="A57" s="102" t="s">
        <v>189</v>
      </c>
      <c r="B57" s="103">
        <v>1000</v>
      </c>
      <c r="C57" s="104" t="s">
        <v>388</v>
      </c>
      <c r="D57" s="51" t="s">
        <v>150</v>
      </c>
    </row>
    <row r="58" spans="1:4" ht="15" customHeight="1" x14ac:dyDescent="0.25">
      <c r="A58" s="102" t="s">
        <v>189</v>
      </c>
      <c r="B58" s="103">
        <v>1000</v>
      </c>
      <c r="C58" s="104" t="s">
        <v>389</v>
      </c>
      <c r="D58" s="51" t="s">
        <v>150</v>
      </c>
    </row>
    <row r="59" spans="1:4" ht="15" customHeight="1" x14ac:dyDescent="0.25">
      <c r="A59" s="102" t="s">
        <v>189</v>
      </c>
      <c r="B59" s="103">
        <v>2000</v>
      </c>
      <c r="C59" s="104" t="s">
        <v>152</v>
      </c>
      <c r="D59" s="51" t="s">
        <v>564</v>
      </c>
    </row>
    <row r="60" spans="1:4" ht="15" customHeight="1" x14ac:dyDescent="0.25">
      <c r="A60" s="102" t="s">
        <v>189</v>
      </c>
      <c r="B60" s="103">
        <v>3300</v>
      </c>
      <c r="C60" s="104" t="s">
        <v>523</v>
      </c>
      <c r="D60" s="51" t="s">
        <v>29</v>
      </c>
    </row>
    <row r="61" spans="1:4" ht="15" customHeight="1" x14ac:dyDescent="0.25">
      <c r="A61" s="102" t="s">
        <v>193</v>
      </c>
      <c r="B61" s="103">
        <v>50</v>
      </c>
      <c r="C61" s="104" t="s">
        <v>390</v>
      </c>
      <c r="D61" s="51" t="s">
        <v>150</v>
      </c>
    </row>
    <row r="62" spans="1:4" ht="15" customHeight="1" x14ac:dyDescent="0.25">
      <c r="A62" s="102" t="s">
        <v>193</v>
      </c>
      <c r="B62" s="103">
        <v>100</v>
      </c>
      <c r="C62" s="104" t="s">
        <v>391</v>
      </c>
      <c r="D62" s="51" t="s">
        <v>150</v>
      </c>
    </row>
    <row r="63" spans="1:4" ht="15" customHeight="1" x14ac:dyDescent="0.25">
      <c r="A63" s="102" t="s">
        <v>193</v>
      </c>
      <c r="B63" s="103">
        <v>100</v>
      </c>
      <c r="C63" s="104" t="s">
        <v>392</v>
      </c>
      <c r="D63" s="51" t="s">
        <v>150</v>
      </c>
    </row>
    <row r="64" spans="1:4" ht="15" customHeight="1" x14ac:dyDescent="0.25">
      <c r="A64" s="102" t="s">
        <v>193</v>
      </c>
      <c r="B64" s="103">
        <v>100</v>
      </c>
      <c r="C64" s="104" t="s">
        <v>559</v>
      </c>
      <c r="D64" s="51" t="s">
        <v>150</v>
      </c>
    </row>
    <row r="65" spans="1:4" ht="15" customHeight="1" x14ac:dyDescent="0.25">
      <c r="A65" s="102" t="s">
        <v>193</v>
      </c>
      <c r="B65" s="103">
        <v>113</v>
      </c>
      <c r="C65" s="104" t="s">
        <v>393</v>
      </c>
      <c r="D65" s="51" t="s">
        <v>150</v>
      </c>
    </row>
    <row r="66" spans="1:4" ht="15" customHeight="1" x14ac:dyDescent="0.25">
      <c r="A66" s="102" t="s">
        <v>193</v>
      </c>
      <c r="B66" s="103">
        <v>300</v>
      </c>
      <c r="C66" s="104" t="s">
        <v>394</v>
      </c>
      <c r="D66" s="51" t="s">
        <v>150</v>
      </c>
    </row>
    <row r="67" spans="1:4" ht="15" customHeight="1" x14ac:dyDescent="0.25">
      <c r="A67" s="102" t="s">
        <v>193</v>
      </c>
      <c r="B67" s="103">
        <v>300</v>
      </c>
      <c r="C67" s="104" t="s">
        <v>395</v>
      </c>
      <c r="D67" s="51" t="s">
        <v>150</v>
      </c>
    </row>
    <row r="68" spans="1:4" ht="15" customHeight="1" x14ac:dyDescent="0.25">
      <c r="A68" s="102" t="s">
        <v>193</v>
      </c>
      <c r="B68" s="103">
        <v>300</v>
      </c>
      <c r="C68" s="104" t="s">
        <v>396</v>
      </c>
      <c r="D68" s="51" t="s">
        <v>150</v>
      </c>
    </row>
    <row r="69" spans="1:4" ht="15" customHeight="1" x14ac:dyDescent="0.25">
      <c r="A69" s="102" t="s">
        <v>193</v>
      </c>
      <c r="B69" s="103">
        <v>300</v>
      </c>
      <c r="C69" s="104" t="s">
        <v>397</v>
      </c>
      <c r="D69" s="51" t="s">
        <v>150</v>
      </c>
    </row>
    <row r="70" spans="1:4" ht="15" customHeight="1" x14ac:dyDescent="0.25">
      <c r="A70" s="102" t="s">
        <v>193</v>
      </c>
      <c r="B70" s="103">
        <v>2500</v>
      </c>
      <c r="C70" s="104" t="s">
        <v>398</v>
      </c>
      <c r="D70" s="51" t="s">
        <v>150</v>
      </c>
    </row>
    <row r="71" spans="1:4" ht="15" customHeight="1" x14ac:dyDescent="0.25">
      <c r="A71" s="102">
        <v>43264</v>
      </c>
      <c r="B71" s="113">
        <v>1200</v>
      </c>
      <c r="C71" s="114" t="s">
        <v>523</v>
      </c>
      <c r="D71" s="51" t="s">
        <v>150</v>
      </c>
    </row>
    <row r="72" spans="1:4" ht="15" customHeight="1" x14ac:dyDescent="0.25">
      <c r="A72" s="102" t="s">
        <v>194</v>
      </c>
      <c r="B72" s="103">
        <v>3900</v>
      </c>
      <c r="C72" s="104" t="s">
        <v>399</v>
      </c>
      <c r="D72" s="51" t="s">
        <v>150</v>
      </c>
    </row>
    <row r="73" spans="1:4" ht="15" customHeight="1" x14ac:dyDescent="0.25">
      <c r="A73" s="102" t="s">
        <v>171</v>
      </c>
      <c r="B73" s="103">
        <v>100</v>
      </c>
      <c r="C73" s="104" t="s">
        <v>400</v>
      </c>
      <c r="D73" s="51" t="s">
        <v>150</v>
      </c>
    </row>
    <row r="74" spans="1:4" ht="15" customHeight="1" x14ac:dyDescent="0.25">
      <c r="A74" s="102" t="s">
        <v>171</v>
      </c>
      <c r="B74" s="103">
        <v>500</v>
      </c>
      <c r="C74" s="104" t="s">
        <v>378</v>
      </c>
      <c r="D74" s="51" t="s">
        <v>150</v>
      </c>
    </row>
    <row r="75" spans="1:4" ht="15" customHeight="1" x14ac:dyDescent="0.25">
      <c r="A75" s="102" t="s">
        <v>172</v>
      </c>
      <c r="B75" s="103">
        <v>100</v>
      </c>
      <c r="C75" s="104" t="s">
        <v>401</v>
      </c>
      <c r="D75" s="51" t="s">
        <v>150</v>
      </c>
    </row>
    <row r="76" spans="1:4" ht="15" customHeight="1" x14ac:dyDescent="0.25">
      <c r="A76" s="102" t="s">
        <v>172</v>
      </c>
      <c r="B76" s="103">
        <v>250</v>
      </c>
      <c r="C76" s="104" t="s">
        <v>402</v>
      </c>
      <c r="D76" s="51" t="s">
        <v>150</v>
      </c>
    </row>
    <row r="77" spans="1:4" ht="15" customHeight="1" x14ac:dyDescent="0.25">
      <c r="A77" s="102" t="s">
        <v>172</v>
      </c>
      <c r="B77" s="103">
        <v>1000</v>
      </c>
      <c r="C77" s="104" t="s">
        <v>403</v>
      </c>
      <c r="D77" s="51" t="s">
        <v>150</v>
      </c>
    </row>
    <row r="78" spans="1:4" ht="15" customHeight="1" x14ac:dyDescent="0.25">
      <c r="A78" s="102" t="s">
        <v>190</v>
      </c>
      <c r="B78" s="103">
        <v>100</v>
      </c>
      <c r="C78" s="104" t="s">
        <v>404</v>
      </c>
      <c r="D78" s="51" t="s">
        <v>150</v>
      </c>
    </row>
    <row r="79" spans="1:4" ht="15" customHeight="1" x14ac:dyDescent="0.25">
      <c r="A79" s="102" t="s">
        <v>190</v>
      </c>
      <c r="B79" s="103">
        <v>400</v>
      </c>
      <c r="C79" s="104" t="s">
        <v>405</v>
      </c>
      <c r="D79" s="51" t="s">
        <v>150</v>
      </c>
    </row>
    <row r="80" spans="1:4" ht="15" customHeight="1" x14ac:dyDescent="0.25">
      <c r="A80" s="102" t="s">
        <v>190</v>
      </c>
      <c r="B80" s="103">
        <v>410</v>
      </c>
      <c r="C80" s="104" t="s">
        <v>406</v>
      </c>
      <c r="D80" s="51" t="s">
        <v>150</v>
      </c>
    </row>
    <row r="81" spans="1:4" ht="15" customHeight="1" x14ac:dyDescent="0.25">
      <c r="A81" s="102" t="s">
        <v>190</v>
      </c>
      <c r="B81" s="103">
        <v>500</v>
      </c>
      <c r="C81" s="104" t="s">
        <v>407</v>
      </c>
      <c r="D81" s="51" t="s">
        <v>150</v>
      </c>
    </row>
    <row r="82" spans="1:4" ht="15" customHeight="1" x14ac:dyDescent="0.25">
      <c r="A82" s="102" t="s">
        <v>190</v>
      </c>
      <c r="B82" s="103">
        <v>1000</v>
      </c>
      <c r="C82" s="104" t="s">
        <v>408</v>
      </c>
      <c r="D82" s="51" t="s">
        <v>150</v>
      </c>
    </row>
    <row r="83" spans="1:4" ht="15" customHeight="1" x14ac:dyDescent="0.25">
      <c r="A83" s="102" t="s">
        <v>190</v>
      </c>
      <c r="B83" s="103">
        <v>3500</v>
      </c>
      <c r="C83" s="104" t="s">
        <v>366</v>
      </c>
      <c r="D83" s="51" t="s">
        <v>150</v>
      </c>
    </row>
    <row r="84" spans="1:4" ht="15" customHeight="1" x14ac:dyDescent="0.25">
      <c r="A84" s="102" t="s">
        <v>190</v>
      </c>
      <c r="B84" s="103">
        <v>3800</v>
      </c>
      <c r="C84" s="104" t="s">
        <v>126</v>
      </c>
      <c r="D84" s="51" t="s">
        <v>565</v>
      </c>
    </row>
    <row r="85" spans="1:4" ht="15" customHeight="1" x14ac:dyDescent="0.25">
      <c r="A85" s="102" t="s">
        <v>190</v>
      </c>
      <c r="B85" s="103">
        <v>4300</v>
      </c>
      <c r="C85" s="104" t="s">
        <v>126</v>
      </c>
      <c r="D85" s="51" t="s">
        <v>566</v>
      </c>
    </row>
    <row r="86" spans="1:4" ht="15" customHeight="1" x14ac:dyDescent="0.25">
      <c r="A86" s="102" t="s">
        <v>173</v>
      </c>
      <c r="B86" s="103">
        <v>51.21</v>
      </c>
      <c r="C86" s="104" t="s">
        <v>550</v>
      </c>
      <c r="D86" s="51" t="s">
        <v>150</v>
      </c>
    </row>
    <row r="87" spans="1:4" ht="15" customHeight="1" x14ac:dyDescent="0.25">
      <c r="A87" s="102" t="s">
        <v>173</v>
      </c>
      <c r="B87" s="103">
        <v>487.21</v>
      </c>
      <c r="C87" s="104" t="s">
        <v>409</v>
      </c>
      <c r="D87" s="51" t="s">
        <v>150</v>
      </c>
    </row>
    <row r="88" spans="1:4" ht="15" customHeight="1" x14ac:dyDescent="0.25">
      <c r="A88" s="102" t="s">
        <v>173</v>
      </c>
      <c r="B88" s="103">
        <v>500</v>
      </c>
      <c r="C88" s="104" t="s">
        <v>410</v>
      </c>
      <c r="D88" s="51" t="s">
        <v>150</v>
      </c>
    </row>
    <row r="89" spans="1:4" ht="15" customHeight="1" x14ac:dyDescent="0.25">
      <c r="A89" s="102" t="s">
        <v>173</v>
      </c>
      <c r="B89" s="103">
        <v>200</v>
      </c>
      <c r="C89" s="104" t="s">
        <v>523</v>
      </c>
      <c r="D89" s="51" t="s">
        <v>29</v>
      </c>
    </row>
    <row r="90" spans="1:4" ht="15" customHeight="1" x14ac:dyDescent="0.25">
      <c r="A90" s="102" t="s">
        <v>174</v>
      </c>
      <c r="B90" s="103">
        <v>1000</v>
      </c>
      <c r="C90" s="104" t="s">
        <v>411</v>
      </c>
      <c r="D90" s="51" t="s">
        <v>150</v>
      </c>
    </row>
    <row r="91" spans="1:4" ht="15" customHeight="1" x14ac:dyDescent="0.25">
      <c r="A91" s="102" t="s">
        <v>175</v>
      </c>
      <c r="B91" s="103">
        <v>500</v>
      </c>
      <c r="C91" s="104" t="s">
        <v>412</v>
      </c>
      <c r="D91" s="51" t="s">
        <v>567</v>
      </c>
    </row>
    <row r="92" spans="1:4" ht="15" customHeight="1" x14ac:dyDescent="0.25">
      <c r="A92" s="102" t="s">
        <v>176</v>
      </c>
      <c r="B92" s="103">
        <v>50</v>
      </c>
      <c r="C92" s="104" t="s">
        <v>535</v>
      </c>
      <c r="D92" s="51" t="s">
        <v>150</v>
      </c>
    </row>
    <row r="93" spans="1:4" ht="15" customHeight="1" x14ac:dyDescent="0.25">
      <c r="A93" s="102" t="s">
        <v>176</v>
      </c>
      <c r="B93" s="103">
        <v>100</v>
      </c>
      <c r="C93" s="104" t="s">
        <v>413</v>
      </c>
      <c r="D93" s="51" t="s">
        <v>150</v>
      </c>
    </row>
    <row r="94" spans="1:4" ht="15" customHeight="1" x14ac:dyDescent="0.25">
      <c r="A94" s="102" t="s">
        <v>176</v>
      </c>
      <c r="B94" s="103">
        <v>250</v>
      </c>
      <c r="C94" s="104" t="s">
        <v>550</v>
      </c>
      <c r="D94" s="51" t="s">
        <v>150</v>
      </c>
    </row>
    <row r="95" spans="1:4" ht="15" customHeight="1" x14ac:dyDescent="0.25">
      <c r="A95" s="102" t="s">
        <v>176</v>
      </c>
      <c r="B95" s="103">
        <v>300</v>
      </c>
      <c r="C95" s="104" t="s">
        <v>536</v>
      </c>
      <c r="D95" s="51" t="s">
        <v>150</v>
      </c>
    </row>
    <row r="96" spans="1:4" ht="15" customHeight="1" x14ac:dyDescent="0.25">
      <c r="A96" s="102" t="s">
        <v>176</v>
      </c>
      <c r="B96" s="103">
        <v>500</v>
      </c>
      <c r="C96" s="104" t="s">
        <v>378</v>
      </c>
      <c r="D96" s="51" t="s">
        <v>150</v>
      </c>
    </row>
    <row r="97" spans="1:4" ht="15" customHeight="1" x14ac:dyDescent="0.25">
      <c r="A97" s="102" t="s">
        <v>176</v>
      </c>
      <c r="B97" s="103">
        <v>7000</v>
      </c>
      <c r="C97" s="104" t="s">
        <v>414</v>
      </c>
      <c r="D97" s="51" t="s">
        <v>150</v>
      </c>
    </row>
    <row r="98" spans="1:4" ht="15" customHeight="1" x14ac:dyDescent="0.25">
      <c r="A98" s="102" t="s">
        <v>177</v>
      </c>
      <c r="B98" s="103">
        <v>100</v>
      </c>
      <c r="C98" s="104" t="s">
        <v>393</v>
      </c>
      <c r="D98" s="51" t="s">
        <v>150</v>
      </c>
    </row>
    <row r="99" spans="1:4" ht="15" customHeight="1" x14ac:dyDescent="0.25">
      <c r="A99" s="102" t="s">
        <v>177</v>
      </c>
      <c r="B99" s="103">
        <v>5000</v>
      </c>
      <c r="C99" s="104" t="s">
        <v>415</v>
      </c>
      <c r="D99" s="51" t="s">
        <v>150</v>
      </c>
    </row>
    <row r="100" spans="1:4" ht="15" customHeight="1" x14ac:dyDescent="0.25">
      <c r="A100" s="102" t="s">
        <v>191</v>
      </c>
      <c r="B100" s="103">
        <v>50</v>
      </c>
      <c r="C100" s="104" t="s">
        <v>416</v>
      </c>
      <c r="D100" s="51" t="s">
        <v>150</v>
      </c>
    </row>
    <row r="101" spans="1:4" ht="15" customHeight="1" x14ac:dyDescent="0.25">
      <c r="A101" s="102" t="s">
        <v>191</v>
      </c>
      <c r="B101" s="103">
        <v>75</v>
      </c>
      <c r="C101" s="104" t="s">
        <v>417</v>
      </c>
      <c r="D101" s="51" t="s">
        <v>150</v>
      </c>
    </row>
    <row r="102" spans="1:4" ht="15" customHeight="1" x14ac:dyDescent="0.25">
      <c r="A102" s="102" t="s">
        <v>191</v>
      </c>
      <c r="B102" s="103">
        <v>100</v>
      </c>
      <c r="C102" s="104" t="s">
        <v>418</v>
      </c>
      <c r="D102" s="51" t="s">
        <v>568</v>
      </c>
    </row>
    <row r="103" spans="1:4" ht="15" customHeight="1" x14ac:dyDescent="0.25">
      <c r="A103" s="102" t="s">
        <v>191</v>
      </c>
      <c r="B103" s="103">
        <v>100</v>
      </c>
      <c r="C103" s="104" t="s">
        <v>534</v>
      </c>
      <c r="D103" s="51" t="s">
        <v>568</v>
      </c>
    </row>
    <row r="104" spans="1:4" ht="15" customHeight="1" x14ac:dyDescent="0.25">
      <c r="A104" s="102" t="s">
        <v>191</v>
      </c>
      <c r="B104" s="103">
        <v>100</v>
      </c>
      <c r="C104" s="104" t="s">
        <v>419</v>
      </c>
      <c r="D104" s="51" t="s">
        <v>150</v>
      </c>
    </row>
    <row r="105" spans="1:4" ht="15" customHeight="1" x14ac:dyDescent="0.25">
      <c r="A105" s="102" t="s">
        <v>191</v>
      </c>
      <c r="B105" s="103">
        <v>100</v>
      </c>
      <c r="C105" s="104" t="s">
        <v>420</v>
      </c>
      <c r="D105" s="51" t="s">
        <v>150</v>
      </c>
    </row>
    <row r="106" spans="1:4" ht="15" customHeight="1" x14ac:dyDescent="0.25">
      <c r="A106" s="102" t="s">
        <v>191</v>
      </c>
      <c r="B106" s="103">
        <v>100</v>
      </c>
      <c r="C106" s="104" t="s">
        <v>421</v>
      </c>
      <c r="D106" s="51" t="s">
        <v>568</v>
      </c>
    </row>
    <row r="107" spans="1:4" ht="15" customHeight="1" x14ac:dyDescent="0.25">
      <c r="A107" s="102" t="s">
        <v>191</v>
      </c>
      <c r="B107" s="103">
        <v>100</v>
      </c>
      <c r="C107" s="104" t="s">
        <v>422</v>
      </c>
      <c r="D107" s="51" t="s">
        <v>568</v>
      </c>
    </row>
    <row r="108" spans="1:4" ht="15" customHeight="1" x14ac:dyDescent="0.25">
      <c r="A108" s="102" t="s">
        <v>191</v>
      </c>
      <c r="B108" s="103">
        <v>200</v>
      </c>
      <c r="C108" s="104" t="s">
        <v>423</v>
      </c>
      <c r="D108" s="51" t="s">
        <v>568</v>
      </c>
    </row>
    <row r="109" spans="1:4" ht="15" customHeight="1" x14ac:dyDescent="0.25">
      <c r="A109" s="102" t="s">
        <v>191</v>
      </c>
      <c r="B109" s="103">
        <v>200</v>
      </c>
      <c r="C109" s="104" t="s">
        <v>424</v>
      </c>
      <c r="D109" s="51" t="s">
        <v>150</v>
      </c>
    </row>
    <row r="110" spans="1:4" ht="15" customHeight="1" x14ac:dyDescent="0.25">
      <c r="A110" s="102" t="s">
        <v>191</v>
      </c>
      <c r="B110" s="103">
        <v>200</v>
      </c>
      <c r="C110" s="104" t="s">
        <v>425</v>
      </c>
      <c r="D110" s="51" t="s">
        <v>568</v>
      </c>
    </row>
    <row r="111" spans="1:4" ht="15" customHeight="1" x14ac:dyDescent="0.25">
      <c r="A111" s="102" t="s">
        <v>191</v>
      </c>
      <c r="B111" s="103">
        <v>200</v>
      </c>
      <c r="C111" s="104" t="s">
        <v>426</v>
      </c>
      <c r="D111" s="51" t="s">
        <v>150</v>
      </c>
    </row>
    <row r="112" spans="1:4" ht="15" customHeight="1" x14ac:dyDescent="0.25">
      <c r="A112" s="102" t="s">
        <v>191</v>
      </c>
      <c r="B112" s="103">
        <v>200</v>
      </c>
      <c r="C112" s="104" t="s">
        <v>125</v>
      </c>
      <c r="D112" s="51" t="s">
        <v>568</v>
      </c>
    </row>
    <row r="113" spans="1:4" ht="15" customHeight="1" x14ac:dyDescent="0.25">
      <c r="A113" s="102" t="s">
        <v>191</v>
      </c>
      <c r="B113" s="103">
        <v>300</v>
      </c>
      <c r="C113" s="104" t="s">
        <v>427</v>
      </c>
      <c r="D113" s="51" t="s">
        <v>568</v>
      </c>
    </row>
    <row r="114" spans="1:4" ht="15" customHeight="1" x14ac:dyDescent="0.25">
      <c r="A114" s="102" t="s">
        <v>191</v>
      </c>
      <c r="B114" s="103">
        <v>300</v>
      </c>
      <c r="C114" s="104" t="s">
        <v>537</v>
      </c>
      <c r="D114" s="51" t="s">
        <v>150</v>
      </c>
    </row>
    <row r="115" spans="1:4" ht="15" customHeight="1" x14ac:dyDescent="0.25">
      <c r="A115" s="102" t="s">
        <v>191</v>
      </c>
      <c r="B115" s="103">
        <v>500</v>
      </c>
      <c r="C115" s="104" t="s">
        <v>428</v>
      </c>
      <c r="D115" s="51" t="s">
        <v>150</v>
      </c>
    </row>
    <row r="116" spans="1:4" ht="15" customHeight="1" x14ac:dyDescent="0.25">
      <c r="A116" s="102" t="s">
        <v>191</v>
      </c>
      <c r="B116" s="103">
        <v>500</v>
      </c>
      <c r="C116" s="104" t="s">
        <v>429</v>
      </c>
      <c r="D116" s="51" t="s">
        <v>150</v>
      </c>
    </row>
    <row r="117" spans="1:4" ht="15" customHeight="1" x14ac:dyDescent="0.25">
      <c r="A117" s="102" t="s">
        <v>191</v>
      </c>
      <c r="B117" s="103">
        <v>500</v>
      </c>
      <c r="C117" s="104" t="s">
        <v>430</v>
      </c>
      <c r="D117" s="51" t="s">
        <v>150</v>
      </c>
    </row>
    <row r="118" spans="1:4" ht="15" customHeight="1" x14ac:dyDescent="0.25">
      <c r="A118" s="102" t="s">
        <v>191</v>
      </c>
      <c r="B118" s="103">
        <v>500</v>
      </c>
      <c r="C118" s="104" t="s">
        <v>431</v>
      </c>
      <c r="D118" s="51" t="s">
        <v>568</v>
      </c>
    </row>
    <row r="119" spans="1:4" ht="15" customHeight="1" x14ac:dyDescent="0.25">
      <c r="A119" s="102" t="s">
        <v>191</v>
      </c>
      <c r="B119" s="103">
        <v>600</v>
      </c>
      <c r="C119" s="104" t="s">
        <v>432</v>
      </c>
      <c r="D119" s="51" t="s">
        <v>568</v>
      </c>
    </row>
    <row r="120" spans="1:4" ht="15" customHeight="1" x14ac:dyDescent="0.25">
      <c r="A120" s="102" t="s">
        <v>191</v>
      </c>
      <c r="B120" s="103">
        <v>1000</v>
      </c>
      <c r="C120" s="104" t="s">
        <v>384</v>
      </c>
      <c r="D120" s="51" t="s">
        <v>568</v>
      </c>
    </row>
    <row r="121" spans="1:4" x14ac:dyDescent="0.25">
      <c r="A121" s="102" t="s">
        <v>191</v>
      </c>
      <c r="B121" s="103">
        <v>1000</v>
      </c>
      <c r="C121" s="104" t="s">
        <v>538</v>
      </c>
      <c r="D121" s="51" t="s">
        <v>150</v>
      </c>
    </row>
    <row r="122" spans="1:4" ht="15" customHeight="1" x14ac:dyDescent="0.25">
      <c r="A122" s="102" t="s">
        <v>191</v>
      </c>
      <c r="B122" s="103">
        <v>1000</v>
      </c>
      <c r="C122" s="104" t="s">
        <v>433</v>
      </c>
      <c r="D122" s="51" t="s">
        <v>150</v>
      </c>
    </row>
    <row r="123" spans="1:4" ht="15" customHeight="1" x14ac:dyDescent="0.25">
      <c r="A123" s="102" t="s">
        <v>191</v>
      </c>
      <c r="B123" s="103">
        <v>1000</v>
      </c>
      <c r="C123" s="104" t="s">
        <v>434</v>
      </c>
      <c r="D123" s="51" t="s">
        <v>568</v>
      </c>
    </row>
    <row r="124" spans="1:4" ht="15" customHeight="1" x14ac:dyDescent="0.25">
      <c r="A124" s="102" t="s">
        <v>191</v>
      </c>
      <c r="B124" s="103">
        <v>5000</v>
      </c>
      <c r="C124" s="104" t="s">
        <v>435</v>
      </c>
      <c r="D124" s="51" t="s">
        <v>150</v>
      </c>
    </row>
    <row r="125" spans="1:4" ht="15" customHeight="1" x14ac:dyDescent="0.25">
      <c r="A125" s="102" t="s">
        <v>178</v>
      </c>
      <c r="B125" s="103">
        <v>65</v>
      </c>
      <c r="C125" s="104" t="s">
        <v>436</v>
      </c>
      <c r="D125" s="51" t="s">
        <v>150</v>
      </c>
    </row>
    <row r="126" spans="1:4" ht="15" customHeight="1" x14ac:dyDescent="0.25">
      <c r="A126" s="102" t="s">
        <v>178</v>
      </c>
      <c r="B126" s="103">
        <v>100</v>
      </c>
      <c r="C126" s="104" t="s">
        <v>437</v>
      </c>
      <c r="D126" s="51" t="s">
        <v>150</v>
      </c>
    </row>
    <row r="127" spans="1:4" ht="15" customHeight="1" x14ac:dyDescent="0.25">
      <c r="A127" s="102" t="s">
        <v>178</v>
      </c>
      <c r="B127" s="103">
        <v>113</v>
      </c>
      <c r="C127" s="104" t="s">
        <v>438</v>
      </c>
      <c r="D127" s="51" t="s">
        <v>568</v>
      </c>
    </row>
    <row r="128" spans="1:4" ht="15" customHeight="1" x14ac:dyDescent="0.25">
      <c r="A128" s="102" t="s">
        <v>178</v>
      </c>
      <c r="B128" s="103">
        <v>300</v>
      </c>
      <c r="C128" s="104" t="s">
        <v>439</v>
      </c>
      <c r="D128" s="51" t="s">
        <v>568</v>
      </c>
    </row>
    <row r="129" spans="1:4" ht="15" customHeight="1" x14ac:dyDescent="0.25">
      <c r="A129" s="102" t="s">
        <v>178</v>
      </c>
      <c r="B129" s="103">
        <v>500</v>
      </c>
      <c r="C129" s="104" t="s">
        <v>440</v>
      </c>
      <c r="D129" s="51" t="s">
        <v>150</v>
      </c>
    </row>
    <row r="130" spans="1:4" ht="15" customHeight="1" x14ac:dyDescent="0.25">
      <c r="A130" s="102" t="s">
        <v>178</v>
      </c>
      <c r="B130" s="103">
        <v>500</v>
      </c>
      <c r="C130" s="104" t="s">
        <v>369</v>
      </c>
      <c r="D130" s="51" t="s">
        <v>568</v>
      </c>
    </row>
    <row r="131" spans="1:4" ht="15" customHeight="1" x14ac:dyDescent="0.25">
      <c r="A131" s="102" t="s">
        <v>179</v>
      </c>
      <c r="B131" s="103">
        <v>150</v>
      </c>
      <c r="C131" s="104" t="s">
        <v>151</v>
      </c>
      <c r="D131" s="51" t="s">
        <v>150</v>
      </c>
    </row>
    <row r="132" spans="1:4" ht="15" customHeight="1" x14ac:dyDescent="0.25">
      <c r="A132" s="102" t="s">
        <v>179</v>
      </c>
      <c r="B132" s="103">
        <v>200</v>
      </c>
      <c r="C132" s="104" t="s">
        <v>441</v>
      </c>
      <c r="D132" s="51" t="s">
        <v>568</v>
      </c>
    </row>
    <row r="133" spans="1:4" ht="15" customHeight="1" x14ac:dyDescent="0.25">
      <c r="A133" s="102" t="s">
        <v>179</v>
      </c>
      <c r="B133" s="103">
        <v>500</v>
      </c>
      <c r="C133" s="104" t="s">
        <v>442</v>
      </c>
      <c r="D133" s="51" t="s">
        <v>150</v>
      </c>
    </row>
    <row r="134" spans="1:4" ht="15" customHeight="1" x14ac:dyDescent="0.25">
      <c r="A134" s="102" t="s">
        <v>180</v>
      </c>
      <c r="B134" s="103">
        <v>100</v>
      </c>
      <c r="C134" s="104" t="s">
        <v>443</v>
      </c>
      <c r="D134" s="51" t="s">
        <v>150</v>
      </c>
    </row>
    <row r="135" spans="1:4" ht="15" customHeight="1" x14ac:dyDescent="0.25">
      <c r="A135" s="102" t="s">
        <v>180</v>
      </c>
      <c r="B135" s="103">
        <v>100</v>
      </c>
      <c r="C135" s="104" t="s">
        <v>444</v>
      </c>
      <c r="D135" s="51" t="s">
        <v>150</v>
      </c>
    </row>
    <row r="136" spans="1:4" ht="15" customHeight="1" x14ac:dyDescent="0.25">
      <c r="A136" s="102" t="s">
        <v>180</v>
      </c>
      <c r="B136" s="103">
        <v>250</v>
      </c>
      <c r="C136" s="104" t="s">
        <v>445</v>
      </c>
      <c r="D136" s="51" t="s">
        <v>150</v>
      </c>
    </row>
    <row r="137" spans="1:4" ht="15" customHeight="1" x14ac:dyDescent="0.25">
      <c r="A137" s="102" t="s">
        <v>180</v>
      </c>
      <c r="B137" s="103">
        <v>500</v>
      </c>
      <c r="C137" s="104" t="s">
        <v>446</v>
      </c>
      <c r="D137" s="51" t="s">
        <v>150</v>
      </c>
    </row>
    <row r="138" spans="1:4" ht="15" customHeight="1" x14ac:dyDescent="0.25">
      <c r="A138" s="102" t="s">
        <v>180</v>
      </c>
      <c r="B138" s="103">
        <v>1000</v>
      </c>
      <c r="C138" s="104" t="s">
        <v>127</v>
      </c>
      <c r="D138" s="51" t="s">
        <v>150</v>
      </c>
    </row>
    <row r="139" spans="1:4" ht="15" customHeight="1" x14ac:dyDescent="0.25">
      <c r="A139" s="102" t="s">
        <v>181</v>
      </c>
      <c r="B139" s="103">
        <v>100</v>
      </c>
      <c r="C139" s="104" t="s">
        <v>447</v>
      </c>
      <c r="D139" s="51" t="s">
        <v>150</v>
      </c>
    </row>
    <row r="140" spans="1:4" ht="15" customHeight="1" x14ac:dyDescent="0.25">
      <c r="A140" s="102" t="s">
        <v>181</v>
      </c>
      <c r="B140" s="103">
        <v>300</v>
      </c>
      <c r="C140" s="104" t="s">
        <v>448</v>
      </c>
      <c r="D140" s="51" t="s">
        <v>150</v>
      </c>
    </row>
    <row r="141" spans="1:4" ht="15" customHeight="1" x14ac:dyDescent="0.25">
      <c r="A141" s="102" t="s">
        <v>181</v>
      </c>
      <c r="B141" s="103">
        <v>500</v>
      </c>
      <c r="C141" s="104" t="s">
        <v>449</v>
      </c>
      <c r="D141" s="51" t="s">
        <v>568</v>
      </c>
    </row>
    <row r="142" spans="1:4" ht="15" customHeight="1" x14ac:dyDescent="0.25">
      <c r="A142" s="102" t="s">
        <v>181</v>
      </c>
      <c r="B142" s="103">
        <v>500</v>
      </c>
      <c r="C142" s="104" t="s">
        <v>449</v>
      </c>
      <c r="D142" s="51" t="s">
        <v>561</v>
      </c>
    </row>
    <row r="143" spans="1:4" ht="15" customHeight="1" x14ac:dyDescent="0.25">
      <c r="A143" s="102" t="s">
        <v>181</v>
      </c>
      <c r="B143" s="103">
        <v>500</v>
      </c>
      <c r="C143" s="104" t="s">
        <v>378</v>
      </c>
      <c r="D143" s="51" t="s">
        <v>150</v>
      </c>
    </row>
    <row r="144" spans="1:4" ht="15" customHeight="1" x14ac:dyDescent="0.25">
      <c r="A144" s="102" t="s">
        <v>182</v>
      </c>
      <c r="B144" s="103">
        <v>100</v>
      </c>
      <c r="C144" s="104" t="s">
        <v>450</v>
      </c>
      <c r="D144" s="51" t="s">
        <v>150</v>
      </c>
    </row>
    <row r="145" spans="1:4" ht="15" customHeight="1" x14ac:dyDescent="0.25">
      <c r="A145" s="102" t="s">
        <v>182</v>
      </c>
      <c r="B145" s="103">
        <v>200</v>
      </c>
      <c r="C145" s="104" t="s">
        <v>451</v>
      </c>
      <c r="D145" s="51" t="s">
        <v>150</v>
      </c>
    </row>
    <row r="146" spans="1:4" ht="15" customHeight="1" x14ac:dyDescent="0.25">
      <c r="A146" s="102" t="s">
        <v>182</v>
      </c>
      <c r="B146" s="103">
        <v>500</v>
      </c>
      <c r="C146" s="104" t="s">
        <v>452</v>
      </c>
      <c r="D146" s="51" t="s">
        <v>150</v>
      </c>
    </row>
    <row r="147" spans="1:4" ht="15" customHeight="1" x14ac:dyDescent="0.25">
      <c r="A147" s="102" t="s">
        <v>182</v>
      </c>
      <c r="B147" s="103">
        <v>500</v>
      </c>
      <c r="C147" s="104" t="s">
        <v>361</v>
      </c>
      <c r="D147" s="51" t="s">
        <v>150</v>
      </c>
    </row>
    <row r="148" spans="1:4" ht="15" customHeight="1" x14ac:dyDescent="0.25">
      <c r="A148" s="102" t="s">
        <v>182</v>
      </c>
      <c r="B148" s="103">
        <v>610</v>
      </c>
      <c r="C148" s="104" t="s">
        <v>560</v>
      </c>
      <c r="D148" s="51" t="s">
        <v>150</v>
      </c>
    </row>
    <row r="149" spans="1:4" ht="14.25" customHeight="1" x14ac:dyDescent="0.25">
      <c r="A149" s="118" t="s">
        <v>169</v>
      </c>
      <c r="B149" s="119">
        <f>SUM(B10:B148)</f>
        <v>169269.41999999998</v>
      </c>
      <c r="C149" s="104"/>
      <c r="D149" s="51"/>
    </row>
    <row r="150" spans="1:4" x14ac:dyDescent="0.25">
      <c r="A150" s="202" t="s">
        <v>55</v>
      </c>
      <c r="B150" s="203"/>
      <c r="C150" s="203"/>
      <c r="D150" s="204"/>
    </row>
    <row r="151" spans="1:4" x14ac:dyDescent="0.25">
      <c r="A151" s="52" t="s">
        <v>192</v>
      </c>
      <c r="B151" s="89">
        <v>133900</v>
      </c>
      <c r="C151" s="200" t="s">
        <v>539</v>
      </c>
      <c r="D151" s="201"/>
    </row>
    <row r="152" spans="1:4" ht="28.5" customHeight="1" x14ac:dyDescent="0.25">
      <c r="A152" s="52" t="s">
        <v>186</v>
      </c>
      <c r="B152" s="105">
        <f>9200-1969</f>
        <v>7231</v>
      </c>
      <c r="C152" s="191" t="s">
        <v>468</v>
      </c>
      <c r="D152" s="192"/>
    </row>
    <row r="153" spans="1:4" ht="31.5" customHeight="1" x14ac:dyDescent="0.25">
      <c r="A153" s="52">
        <v>43257</v>
      </c>
      <c r="B153" s="105">
        <v>1969</v>
      </c>
      <c r="C153" s="191" t="s">
        <v>469</v>
      </c>
      <c r="D153" s="192"/>
    </row>
    <row r="154" spans="1:4" ht="31.5" customHeight="1" x14ac:dyDescent="0.25">
      <c r="A154" s="52" t="s">
        <v>176</v>
      </c>
      <c r="B154" s="105">
        <v>2265</v>
      </c>
      <c r="C154" s="191" t="s">
        <v>470</v>
      </c>
      <c r="D154" s="192"/>
    </row>
    <row r="155" spans="1:4" ht="31.5" customHeight="1" x14ac:dyDescent="0.25">
      <c r="A155" s="52">
        <v>43272</v>
      </c>
      <c r="B155" s="105">
        <v>10498</v>
      </c>
      <c r="C155" s="191" t="s">
        <v>471</v>
      </c>
      <c r="D155" s="192"/>
    </row>
    <row r="156" spans="1:4" ht="31.5" customHeight="1" x14ac:dyDescent="0.25">
      <c r="A156" s="52">
        <v>43272</v>
      </c>
      <c r="B156" s="105">
        <v>3537</v>
      </c>
      <c r="C156" s="191" t="s">
        <v>472</v>
      </c>
      <c r="D156" s="192"/>
    </row>
    <row r="157" spans="1:4" ht="31.5" customHeight="1" x14ac:dyDescent="0.25">
      <c r="A157" s="52">
        <v>43272</v>
      </c>
      <c r="B157" s="105">
        <f>23000-B154-B155-B156</f>
        <v>6700</v>
      </c>
      <c r="C157" s="191" t="s">
        <v>473</v>
      </c>
      <c r="D157" s="192"/>
    </row>
    <row r="158" spans="1:4" ht="30.75" customHeight="1" x14ac:dyDescent="0.25">
      <c r="A158" s="52" t="s">
        <v>179</v>
      </c>
      <c r="B158" s="105">
        <v>600</v>
      </c>
      <c r="C158" s="191" t="s">
        <v>474</v>
      </c>
      <c r="D158" s="192"/>
    </row>
    <row r="159" spans="1:4" ht="27" customHeight="1" x14ac:dyDescent="0.25">
      <c r="A159" s="52">
        <v>43277</v>
      </c>
      <c r="B159" s="105">
        <v>3700</v>
      </c>
      <c r="C159" s="196" t="s">
        <v>475</v>
      </c>
      <c r="D159" s="197"/>
    </row>
    <row r="160" spans="1:4" ht="28.5" customHeight="1" x14ac:dyDescent="0.25">
      <c r="A160" s="52">
        <v>43277</v>
      </c>
      <c r="B160" s="105">
        <v>3300</v>
      </c>
      <c r="C160" s="191" t="s">
        <v>476</v>
      </c>
      <c r="D160" s="192"/>
    </row>
    <row r="161" spans="1:4" ht="15" customHeight="1" x14ac:dyDescent="0.25">
      <c r="A161" s="118" t="s">
        <v>169</v>
      </c>
      <c r="B161" s="120">
        <f>SUM(B151:B160)</f>
        <v>173700</v>
      </c>
      <c r="C161" s="106"/>
      <c r="D161" s="106"/>
    </row>
    <row r="162" spans="1:4" x14ac:dyDescent="0.25">
      <c r="A162" s="199" t="s">
        <v>27</v>
      </c>
      <c r="B162" s="199"/>
      <c r="C162" s="199"/>
      <c r="D162" s="199"/>
    </row>
    <row r="163" spans="1:4" x14ac:dyDescent="0.25">
      <c r="A163" s="95" t="s">
        <v>183</v>
      </c>
      <c r="B163" s="89">
        <v>170100</v>
      </c>
      <c r="C163" s="198" t="s">
        <v>628</v>
      </c>
      <c r="D163" s="198"/>
    </row>
    <row r="164" spans="1:4" ht="15" customHeight="1" x14ac:dyDescent="0.25">
      <c r="A164" s="94" t="s">
        <v>172</v>
      </c>
      <c r="B164" s="89">
        <v>127700</v>
      </c>
      <c r="C164" s="193" t="s">
        <v>579</v>
      </c>
      <c r="D164" s="193"/>
    </row>
    <row r="165" spans="1:4" x14ac:dyDescent="0.25">
      <c r="A165" s="122">
        <v>43252</v>
      </c>
      <c r="B165" s="103">
        <v>26205</v>
      </c>
      <c r="C165" s="194" t="s">
        <v>522</v>
      </c>
      <c r="D165" s="195"/>
    </row>
    <row r="166" spans="1:4" ht="15" customHeight="1" x14ac:dyDescent="0.25">
      <c r="A166" s="118" t="s">
        <v>169</v>
      </c>
      <c r="B166" s="121">
        <f>SUM(B163:B165)</f>
        <v>324005</v>
      </c>
      <c r="C166" s="107"/>
      <c r="D166" s="108"/>
    </row>
    <row r="167" spans="1:4" x14ac:dyDescent="0.25">
      <c r="A167" s="98" t="s">
        <v>578</v>
      </c>
      <c r="B167" s="109">
        <f>B166+B161+B149</f>
        <v>666974.41999999993</v>
      </c>
      <c r="C167" s="109"/>
      <c r="D167" s="110"/>
    </row>
  </sheetData>
  <sheetProtection formatCells="0" formatColumns="0" formatRows="0" insertColumns="0" insertRows="0" insertHyperlinks="0" deleteColumns="0" deleteRows="0" sort="0" autoFilter="0" pivotTables="0"/>
  <mergeCells count="21">
    <mergeCell ref="C151:D151"/>
    <mergeCell ref="A150:D150"/>
    <mergeCell ref="A9:D9"/>
    <mergeCell ref="B1:D1"/>
    <mergeCell ref="B2:D2"/>
    <mergeCell ref="B4:D4"/>
    <mergeCell ref="B5:D5"/>
    <mergeCell ref="B6:D6"/>
    <mergeCell ref="C152:D152"/>
    <mergeCell ref="C154:D154"/>
    <mergeCell ref="C164:D164"/>
    <mergeCell ref="C165:D165"/>
    <mergeCell ref="C158:D158"/>
    <mergeCell ref="C159:D159"/>
    <mergeCell ref="C160:D160"/>
    <mergeCell ref="C153:D153"/>
    <mergeCell ref="C155:D155"/>
    <mergeCell ref="C156:D156"/>
    <mergeCell ref="C157:D157"/>
    <mergeCell ref="C163:D163"/>
    <mergeCell ref="A162:D16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Юля</cp:lastModifiedBy>
  <cp:lastPrinted>2016-06-08T12:01:02Z</cp:lastPrinted>
  <dcterms:created xsi:type="dcterms:W3CDTF">2018-06-13T16:15:54Z</dcterms:created>
  <dcterms:modified xsi:type="dcterms:W3CDTF">2019-05-07T12:02:58Z</dcterms:modified>
</cp:coreProperties>
</file>