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-120" yWindow="-120" windowWidth="29040" windowHeight="1584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62913"/>
</workbook>
</file>

<file path=xl/calcChain.xml><?xml version="1.0" encoding="utf-8"?>
<calcChain xmlns="http://schemas.openxmlformats.org/spreadsheetml/2006/main">
  <c r="B50" i="4" l="1"/>
  <c r="B13" i="4"/>
  <c r="B100" i="4" l="1"/>
  <c r="C24" i="1" s="1"/>
  <c r="B94" i="4"/>
  <c r="B76" i="4"/>
  <c r="C21" i="1" s="1"/>
  <c r="B115" i="4"/>
  <c r="B113" i="4"/>
  <c r="B105" i="4"/>
  <c r="B103" i="4"/>
  <c r="B107" i="4" l="1"/>
  <c r="C25" i="1" s="1"/>
  <c r="B88" i="4"/>
  <c r="B90" i="4" l="1"/>
  <c r="B169" i="5"/>
  <c r="D21" i="6" l="1"/>
  <c r="B110" i="4" l="1"/>
  <c r="B118" i="4" s="1"/>
  <c r="C20" i="1"/>
  <c r="C20" i="10"/>
  <c r="C14" i="1"/>
  <c r="B149" i="5"/>
  <c r="B170" i="5" s="1"/>
  <c r="C16" i="1" s="1"/>
  <c r="B161" i="5"/>
  <c r="C15" i="1"/>
  <c r="C12" i="1"/>
  <c r="C243" i="13"/>
  <c r="C11" i="1"/>
  <c r="C16" i="8"/>
  <c r="D22" i="6"/>
  <c r="C21" i="10"/>
  <c r="C23" i="1"/>
  <c r="C19" i="1"/>
  <c r="C15" i="8"/>
  <c r="C13" i="1" s="1"/>
  <c r="C10" i="1" l="1"/>
  <c r="B119" i="4"/>
  <c r="C22" i="1"/>
  <c r="C26" i="1" l="1"/>
  <c r="C18" i="1" s="1"/>
  <c r="C28" i="1" s="1"/>
</calcChain>
</file>

<file path=xl/sharedStrings.xml><?xml version="1.0" encoding="utf-8"?>
<sst xmlns="http://schemas.openxmlformats.org/spreadsheetml/2006/main" count="1278" uniqueCount="592">
  <si>
    <t>Дата</t>
  </si>
  <si>
    <t>Благотворитель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</si>
  <si>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</si>
  <si>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</si>
  <si>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</si>
  <si>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</si>
  <si>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</si>
  <si>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</si>
  <si>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</si>
  <si>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</si>
  <si>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</si>
  <si>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</si>
  <si>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</si>
  <si>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</si>
  <si>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</si>
  <si>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</si>
  <si>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</si>
  <si>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</si>
  <si>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</si>
  <si>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</si>
  <si>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</si>
  <si>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</si>
  <si>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</si>
  <si>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</si>
  <si>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</si>
  <si>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</si>
  <si>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</si>
  <si>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</si>
  <si>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</si>
  <si>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</si>
  <si>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</si>
  <si>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</si>
  <si>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</si>
  <si>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</si>
  <si>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</si>
  <si>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</si>
  <si>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</si>
  <si>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</si>
  <si>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</si>
  <si>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>ANNA SHMIDT</t>
  </si>
  <si>
    <t>YURIY KRASIKOV</t>
  </si>
  <si>
    <t>OLGA NEDOSEKINA</t>
  </si>
  <si>
    <t>YULIYA BALITSKAYA</t>
  </si>
  <si>
    <t>ALEXANDRA GROMOVA</t>
  </si>
  <si>
    <t>ALEXEY LOPATCHENKO</t>
  </si>
  <si>
    <t>T.KONSTANTINOVA</t>
  </si>
  <si>
    <t>TATIANA FEDOTOVA</t>
  </si>
  <si>
    <t>V. OKHOTNITSKAYA</t>
  </si>
  <si>
    <t>ELENA PILYUGINA</t>
  </si>
  <si>
    <t>KABALENOV ALEXANDER</t>
  </si>
  <si>
    <t>NATALYA SHAVARINA</t>
  </si>
  <si>
    <t>ANNA KOTOVA</t>
  </si>
  <si>
    <t>NATALIA GUKASYAN</t>
  </si>
  <si>
    <t>EKATERINA GORBATENKO</t>
  </si>
  <si>
    <t>ANNA PETRENKO</t>
  </si>
  <si>
    <t>VALERIA ARISTOVA</t>
  </si>
  <si>
    <t>ELENA VALEVSKAYA</t>
  </si>
  <si>
    <t>SVETLANA AVALIANI</t>
  </si>
  <si>
    <t>DUBIKOVA ELENA</t>
  </si>
  <si>
    <t>EKATERINA ANTONYUK</t>
  </si>
  <si>
    <t>SVETLANA LOGASHKINA</t>
  </si>
  <si>
    <t>ALEKSANDRA SOKOLOVA</t>
  </si>
  <si>
    <t>Ожидается зачисление на р/сч за вычетом комиссии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</si>
  <si>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</si>
  <si>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</si>
  <si>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</si>
  <si>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</si>
  <si>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>Благотворительное пожертвование на лечение кота Васи</t>
  </si>
  <si>
    <t>Сумма,
 руб.</t>
  </si>
  <si>
    <t>VALERIYA RYAZANTSEVA</t>
  </si>
  <si>
    <t>NATALYA YAKUNINA</t>
  </si>
  <si>
    <t>EKATERINA IVANOVA</t>
  </si>
  <si>
    <t>YULIYA KOCHEROVA</t>
  </si>
  <si>
    <t>MOMENTUM R</t>
  </si>
  <si>
    <t>DARIA RYAZANTSEVA</t>
  </si>
  <si>
    <t>Ожидается зачисление на р/сч за вычетом комиссии оператора (2,9%)</t>
  </si>
  <si>
    <t>Ожидает зачисления на р/сч за вычетом комиссии оператора (2,8%)</t>
  </si>
  <si>
    <t>Комиссия банка</t>
  </si>
  <si>
    <t>DANIIL KHIZOV</t>
  </si>
  <si>
    <t>NATALIA SYSOEVA</t>
  </si>
  <si>
    <t>YULIYA CHEREPANOVA</t>
  </si>
  <si>
    <t>VLADISLAV KURENKOV</t>
  </si>
  <si>
    <t>SVETLANA SAVELYEVA</t>
  </si>
  <si>
    <t>BALAKAEVA YULIA</t>
  </si>
  <si>
    <t>Благотворительное пожертвование на лечение собаки Персика</t>
  </si>
  <si>
    <t>ELLA ATABEKOVA</t>
  </si>
  <si>
    <t>EVGENIY GUSEV</t>
  </si>
  <si>
    <t>IRINA KURNOSOVA</t>
  </si>
  <si>
    <t>ELENA GROMOVA</t>
  </si>
  <si>
    <t>MARIIA SAPRONOVA</t>
  </si>
  <si>
    <t>ALEKSANDR PLETNEV</t>
  </si>
  <si>
    <t>Программа "Школа зооволонтера", реализуемая на средства, полученные из бюджета г. Москвы (субсидия)</t>
  </si>
  <si>
    <t>Программа "Мобильное приложение Помощник Рэй"</t>
  </si>
  <si>
    <t>SKAKOVSKAYA MARIYA</t>
  </si>
  <si>
    <t>ELENA ZUEVA</t>
  </si>
  <si>
    <t>ULYANA CHERVYAKOVA</t>
  </si>
  <si>
    <t>JULIA TSYMBALYUK</t>
  </si>
  <si>
    <t>SERGEY BONDAREV</t>
  </si>
  <si>
    <t>YULIYA MAKAROVA</t>
  </si>
  <si>
    <t>EKATERINA SKOBEYKO</t>
  </si>
  <si>
    <t>Благотворительное пожертвование на лечение кота Вениамина</t>
  </si>
  <si>
    <t>DARIA LABKOVSKAYA</t>
  </si>
  <si>
    <t>PAVEL TIMOFEEV</t>
  </si>
  <si>
    <t>ALINA BONDARENKO</t>
  </si>
  <si>
    <t>ANNA RAKOVICH-NAKHIMOVA</t>
  </si>
  <si>
    <t>IVAN KOZLOV</t>
  </si>
  <si>
    <t>INESSA ROCHEVA</t>
  </si>
  <si>
    <t>ANTONINA KUZNETSOVA</t>
  </si>
  <si>
    <t>MARINA PETUKHOVA</t>
  </si>
  <si>
    <t>ANNA YURCHENKO</t>
  </si>
  <si>
    <t>EKATERINA EGOROVA</t>
  </si>
  <si>
    <t>E.KOMLICHENKO</t>
  </si>
  <si>
    <t>EKATERINA DMITROVA</t>
  </si>
  <si>
    <t>OLGA MASHKO</t>
  </si>
  <si>
    <t>Благотворительное пожертвование на покупку будок для приюта</t>
  </si>
  <si>
    <t>SVETLANA ZHIRKOVA</t>
  </si>
  <si>
    <t>ROMAN VASILCHUK</t>
  </si>
  <si>
    <t>DARYA SHISHKINA</t>
  </si>
  <si>
    <t>VALERIA NAUMOVA</t>
  </si>
  <si>
    <t>K. SHALOMITSKAYA</t>
  </si>
  <si>
    <t>MARK KUZNETSOV</t>
  </si>
  <si>
    <t>OKSANA ZAITSEVA</t>
  </si>
  <si>
    <t>SVETLANA KOCHMINA</t>
  </si>
  <si>
    <t>DARYA ZAKHAROVA</t>
  </si>
  <si>
    <t>ALEKSEY KOMAROV</t>
  </si>
  <si>
    <t>INNA TARGONSKAYA</t>
  </si>
  <si>
    <t>SHPILEVSKYA ELENA</t>
  </si>
  <si>
    <t>TATYANA SPITSYNA</t>
  </si>
  <si>
    <t>ELENA KARTSEVA</t>
  </si>
  <si>
    <t>VASILISA DELONE</t>
  </si>
  <si>
    <t>NIKISHINA TATIANA</t>
  </si>
  <si>
    <t>EKATERINA BAGINA</t>
  </si>
  <si>
    <t>EKATERINA GORDEEVA</t>
  </si>
  <si>
    <t>GENNADY NOVIKOV</t>
  </si>
  <si>
    <t>YANDEX MONEY</t>
  </si>
  <si>
    <t>ANASTASIA SHNAYDERMAN</t>
  </si>
  <si>
    <t>SVITLANA ZHELTOVA</t>
  </si>
  <si>
    <t>VIKTOR OTOPKOV</t>
  </si>
  <si>
    <t>ANASTASIA KOLTYSHEVA</t>
  </si>
  <si>
    <t>KRISTINA MAKAROVA</t>
  </si>
  <si>
    <t>Благотворительное пожертвование на лечение собаки Рыжий</t>
  </si>
  <si>
    <t>NATALIA TSELIKOVA</t>
  </si>
  <si>
    <t>YULIYA SOKOLOVA</t>
  </si>
  <si>
    <t>LILIIA BRAINIS</t>
  </si>
  <si>
    <t>MAKSIM IVANOV</t>
  </si>
  <si>
    <t>NATALIA BRYCHKINA</t>
  </si>
  <si>
    <t>KOMLICHENKO ELIZAVETA</t>
  </si>
  <si>
    <t>NINA MAMMAEVA</t>
  </si>
  <si>
    <t>ILYA NOVOSELSKY</t>
  </si>
  <si>
    <t>ANASTASIYA LEVCHENKO</t>
  </si>
  <si>
    <t>ALEKSEI PRUDNIKOV</t>
  </si>
  <si>
    <t>VIKTORIA ZHARKOVA</t>
  </si>
  <si>
    <t>ELENA VOLKOVA</t>
  </si>
  <si>
    <t>IRINA ANTONOVA</t>
  </si>
  <si>
    <t>OLGA RUMYANTSEVA</t>
  </si>
  <si>
    <t>YULIYA POLEVAYA</t>
  </si>
  <si>
    <t>A.UGOLNIKOVA</t>
  </si>
  <si>
    <t>TATIANA BALTUTIS</t>
  </si>
  <si>
    <t>OLGA PAVSHOK</t>
  </si>
  <si>
    <t>VITALIY BALAKHONOV</t>
  </si>
  <si>
    <t>ELENA ROSOKHA</t>
  </si>
  <si>
    <t>IRIS LERNER</t>
  </si>
  <si>
    <t>MARIA PLOTNIKOVA</t>
  </si>
  <si>
    <t>VIKTORIA SCORLUPINA</t>
  </si>
  <si>
    <t>DARIA SOBOLEVA</t>
  </si>
  <si>
    <t>Анонимно</t>
  </si>
  <si>
    <t>Olga Villegas</t>
  </si>
  <si>
    <t>MARGARITA VOLOSHINOVA</t>
  </si>
  <si>
    <t>ELMIR RAMAZANOV</t>
  </si>
  <si>
    <t>Надежда</t>
  </si>
  <si>
    <t>Артем</t>
  </si>
  <si>
    <t>Беспалова Юлия Ярославовна</t>
  </si>
  <si>
    <t>Цветкова Наталья Валерьевна</t>
  </si>
  <si>
    <t xml:space="preserve">Богданова Анна </t>
  </si>
  <si>
    <t>Симушкина Галина Ивановна</t>
  </si>
  <si>
    <t>Пайст Валентина Ивановна</t>
  </si>
  <si>
    <t>Овчинникова Татьяна</t>
  </si>
  <si>
    <t>Фирсова Ирина</t>
  </si>
  <si>
    <t>Суетинов Женя Александрович</t>
  </si>
  <si>
    <t>Иванова Ольга Алексеевна</t>
  </si>
  <si>
    <t>Логунов Геннадий</t>
  </si>
  <si>
    <t xml:space="preserve">Благотворительные пожертвования, собранные на портале dobro.mail.ru в рамках проекта "Довезти бездомных собак и кошек до ветеринара" </t>
  </si>
  <si>
    <t>Программа "Мероприятия и работа с общественностью"</t>
  </si>
  <si>
    <t xml:space="preserve">Программа "Мероприятия и работа с общественностью" </t>
  </si>
  <si>
    <t>.</t>
  </si>
  <si>
    <t>Остаток средств на 01.05.2018</t>
  </si>
  <si>
    <t>Общая сумма пожертвований за май 2018г.</t>
  </si>
  <si>
    <t>02.05.2018</t>
  </si>
  <si>
    <t>03.05.2018</t>
  </si>
  <si>
    <t>04.05.2018</t>
  </si>
  <si>
    <t>06.05.2018</t>
  </si>
  <si>
    <t>07.05.2018</t>
  </si>
  <si>
    <t>08.05.2018</t>
  </si>
  <si>
    <t>10.05.2018</t>
  </si>
  <si>
    <t>11.05.2018</t>
  </si>
  <si>
    <t>13.05.2018</t>
  </si>
  <si>
    <t>14.05.2018</t>
  </si>
  <si>
    <t>15.05.2018</t>
  </si>
  <si>
    <t>16.05.2018</t>
  </si>
  <si>
    <t>17.05.2018</t>
  </si>
  <si>
    <t>18.05.2018</t>
  </si>
  <si>
    <t>20.05.2018</t>
  </si>
  <si>
    <t>21.05.2018</t>
  </si>
  <si>
    <t>22.05.2018</t>
  </si>
  <si>
    <t>23.05.2018</t>
  </si>
  <si>
    <t>24.05.2018</t>
  </si>
  <si>
    <t>25.05.2018</t>
  </si>
  <si>
    <t>27.05.2018</t>
  </si>
  <si>
    <t>28.05.2018</t>
  </si>
  <si>
    <t>29.05.2018</t>
  </si>
  <si>
    <t>30.05.2018</t>
  </si>
  <si>
    <t>31.05.2018</t>
  </si>
  <si>
    <t xml:space="preserve">Оплата за услуги связи </t>
  </si>
  <si>
    <t>ALEXANDER CHERNIKOV</t>
  </si>
  <si>
    <t>JULIA ZINKOVSKAYA</t>
  </si>
  <si>
    <t>SHMIDT ANNA</t>
  </si>
  <si>
    <t>ANNA DUDINA SADOVSKAYA</t>
  </si>
  <si>
    <t>OLGA SAVINA</t>
  </si>
  <si>
    <t>ZHANNA STANOVSKAYA</t>
  </si>
  <si>
    <t>EKATERINA MARKINA</t>
  </si>
  <si>
    <t>IRINA BOLSHAKOVA</t>
  </si>
  <si>
    <t>LARISA DOLGANOVA</t>
  </si>
  <si>
    <t>ELENA KYZYNGASHEVA</t>
  </si>
  <si>
    <t>ANTON KASHNIKOV</t>
  </si>
  <si>
    <t>VLADIMIR ANDREEV</t>
  </si>
  <si>
    <t>DINARA SHAYKHINA</t>
  </si>
  <si>
    <t>EKATERINA MAKARENKOVA</t>
  </si>
  <si>
    <t>ELENA KHARCHUTKINA</t>
  </si>
  <si>
    <t>ALEKSEY ALEKHIN</t>
  </si>
  <si>
    <t>VIKTORIIA SOFINA</t>
  </si>
  <si>
    <t>ALEKSEI ROGOZIN</t>
  </si>
  <si>
    <t>MARIYA FILATOVA</t>
  </si>
  <si>
    <t>YULIA VLASOVA</t>
  </si>
  <si>
    <t>MARINA PIVOVAROVA</t>
  </si>
  <si>
    <t>SERGEY FILIPPOV</t>
  </si>
  <si>
    <t>SEMEN FEDOTOV</t>
  </si>
  <si>
    <t>ANDREY SINDEEV</t>
  </si>
  <si>
    <t>NATALIA SPIRINA</t>
  </si>
  <si>
    <t>TATIANA AMINEVA</t>
  </si>
  <si>
    <t>ELENA PILIPENKO</t>
  </si>
  <si>
    <t>ANGELINA VLASOVA</t>
  </si>
  <si>
    <t>ELENA ZAITSEVA</t>
  </si>
  <si>
    <t>ALEKSANDRA POGUDINA</t>
  </si>
  <si>
    <t>BELIAEV BORIS</t>
  </si>
  <si>
    <t>PRONCHENKOVA</t>
  </si>
  <si>
    <t>YULIYA DVUZHILOVA</t>
  </si>
  <si>
    <t>MARIYA GOGOLEVA</t>
  </si>
  <si>
    <t>N. SHUYSKAYA</t>
  </si>
  <si>
    <t>MARIA RAZUMOVA</t>
  </si>
  <si>
    <t>NATALYARYPALOVA</t>
  </si>
  <si>
    <t>ANDREY AZBAROV</t>
  </si>
  <si>
    <t>YANA SVININA</t>
  </si>
  <si>
    <t>ELENA SHATKOVSKAIA</t>
  </si>
  <si>
    <t>TUZHILKINA ALEKSANDRA</t>
  </si>
  <si>
    <t>LARISA TOKAREVA</t>
  </si>
  <si>
    <t>IRINA KRASYUKOVA</t>
  </si>
  <si>
    <t>YANA SOBAKINA</t>
  </si>
  <si>
    <t>LYUDMILA MAZIKOVA</t>
  </si>
  <si>
    <t>MARINA KOSTEREVA</t>
  </si>
  <si>
    <t>IVAN EVMENOV</t>
  </si>
  <si>
    <t>OLGA SVESHNIKOVA</t>
  </si>
  <si>
    <t>ANASTASIA DONCHENKO</t>
  </si>
  <si>
    <t>INNA ULYANOVA</t>
  </si>
  <si>
    <t>VIKTORIA ROMANOVA</t>
  </si>
  <si>
    <t>ANDREY BOLOTOV</t>
  </si>
  <si>
    <t>MURAD SAIDOV</t>
  </si>
  <si>
    <t>ROMAN BREYZE</t>
  </si>
  <si>
    <t>ANDREI OBRAZTCOV</t>
  </si>
  <si>
    <t>NINA POMUKHINA</t>
  </si>
  <si>
    <t>OLGA FEDOSKINA</t>
  </si>
  <si>
    <t>VIKTORIA KIZHO</t>
  </si>
  <si>
    <t>YULIYA SEMENOVA</t>
  </si>
  <si>
    <t>ELENA MAGAZINOVA</t>
  </si>
  <si>
    <t>YULIYA KROKHINA</t>
  </si>
  <si>
    <t>ALIONA KOLESNIKOVA</t>
  </si>
  <si>
    <t>ANASTASIYA BULYCHEVA</t>
  </si>
  <si>
    <t>ILYA LUKOYANOV</t>
  </si>
  <si>
    <t>DARYA KOVALSKI</t>
  </si>
  <si>
    <t>VIKTORIYA AFANASEVA</t>
  </si>
  <si>
    <t>ALINA LYKOVA</t>
  </si>
  <si>
    <t>YANA KAZAKEVICH</t>
  </si>
  <si>
    <t>YURIY NIKULIN</t>
  </si>
  <si>
    <t>ANNA KRIUKOVA</t>
  </si>
  <si>
    <t>OLGA MATVEEVA</t>
  </si>
  <si>
    <t>ALEXANDER BARABANOV</t>
  </si>
  <si>
    <t>VIKTORIA GOTOVTSEVA</t>
  </si>
  <si>
    <t>STEPAN POTAPOV</t>
  </si>
  <si>
    <t>ALEXANDER KOTOV</t>
  </si>
  <si>
    <t>V.OBUSHINSKY</t>
  </si>
  <si>
    <t xml:space="preserve">Оплата за оказание услуг по управлению контентом мобильного приложения "Помощник РЭЙ" за апрель 2018г. </t>
  </si>
  <si>
    <t xml:space="preserve">Оплата за оказание услуг по управлению контентом мобильного приложения "Помощник РЭЙ" за май 2018г. </t>
  </si>
  <si>
    <t>Оплата почтовых расходов</t>
  </si>
  <si>
    <t>Благотворительное пожертвование на лечение собаки Семена</t>
  </si>
  <si>
    <t>за май 2018 года</t>
  </si>
  <si>
    <t>Ермакова Анастасия</t>
  </si>
  <si>
    <t>Мария Вершинина</t>
  </si>
  <si>
    <t>1090</t>
  </si>
  <si>
    <t xml:space="preserve">Благотворительное пожертвование </t>
  </si>
  <si>
    <t>Благотворительное пожертвование на лечение кота Мэйсона</t>
  </si>
  <si>
    <t>Савельева Анна</t>
  </si>
  <si>
    <t>Чикина Наталья</t>
  </si>
  <si>
    <t>Павлова Ольга</t>
  </si>
  <si>
    <t>Тархова Валерия Сергеевна</t>
  </si>
  <si>
    <t>Суслова Арина</t>
  </si>
  <si>
    <t>Браганцева Алёна Анатольевна</t>
  </si>
  <si>
    <t>Майорова Оксана</t>
  </si>
  <si>
    <t>Павлова Татьяна</t>
  </si>
  <si>
    <t>Бурдина Елена</t>
  </si>
  <si>
    <t>Высоцкий Александр</t>
  </si>
  <si>
    <t>Споршева Оксана</t>
  </si>
  <si>
    <t>Щербаков Николай Валерьевич</t>
  </si>
  <si>
    <t>Фурцев Роман</t>
  </si>
  <si>
    <t>Кузнецова Екатерина</t>
  </si>
  <si>
    <t>Шаркова Ольга</t>
  </si>
  <si>
    <t>Худько Елизавета</t>
  </si>
  <si>
    <t>Прудникова Елена</t>
  </si>
  <si>
    <t>Родионова Мария</t>
  </si>
  <si>
    <t>Буинцев Сергей</t>
  </si>
  <si>
    <t>Кошелев А.</t>
  </si>
  <si>
    <t>Соколинская Светлана Геннадиевна</t>
  </si>
  <si>
    <t>Фомина Екатерина</t>
  </si>
  <si>
    <t>Цветкова Наталья</t>
  </si>
  <si>
    <t>Лисенкова Екатерина Сергеевна</t>
  </si>
  <si>
    <t>Давтян Джемма</t>
  </si>
  <si>
    <t>Рыжкова Наталья</t>
  </si>
  <si>
    <t>Егорова Елена</t>
  </si>
  <si>
    <t>Белякова Анастасия</t>
  </si>
  <si>
    <t>Солнцева Елена</t>
  </si>
  <si>
    <t>Батеха Оксана</t>
  </si>
  <si>
    <t>Желтова Виола</t>
  </si>
  <si>
    <t>Федоренко Елена</t>
  </si>
  <si>
    <t>Дружинина Ирина</t>
  </si>
  <si>
    <t>Алмасова Диляра</t>
  </si>
  <si>
    <t>Пыленок Кристина</t>
  </si>
  <si>
    <t>Хрипунова Екатерина</t>
  </si>
  <si>
    <t xml:space="preserve">Родионова Мария </t>
  </si>
  <si>
    <t>Якоченко Кирилл</t>
  </si>
  <si>
    <t>Дергилев Василий</t>
  </si>
  <si>
    <t>Моисеева Инга</t>
  </si>
  <si>
    <t>Ельшина Юлия</t>
  </si>
  <si>
    <t>Степанова Светлана</t>
  </si>
  <si>
    <t>Ременюк Владислав Анатольевич</t>
  </si>
  <si>
    <t>Ковтун Ирина Викторовна</t>
  </si>
  <si>
    <t>Богданова Анна</t>
  </si>
  <si>
    <t>Лукинских Елена</t>
  </si>
  <si>
    <t>Тимошенко Оксана Анатольевна</t>
  </si>
  <si>
    <t>Кривченко Ксения Геннадьевна</t>
  </si>
  <si>
    <t>Иванов Вадим</t>
  </si>
  <si>
    <t>Таранов Сергей</t>
  </si>
  <si>
    <t>Гержан Елена</t>
  </si>
  <si>
    <t>Шиповская Алина</t>
  </si>
  <si>
    <t>Рюмина Елизавета</t>
  </si>
  <si>
    <t>Конбекова Ксения</t>
  </si>
  <si>
    <t>Королева Светлана</t>
  </si>
  <si>
    <t>Наделяева Татьяна</t>
  </si>
  <si>
    <t>Сорокотягина Анна</t>
  </si>
  <si>
    <t>Язневич Елизавета</t>
  </si>
  <si>
    <t>Семенова  Анна</t>
  </si>
  <si>
    <t>Лузин Алексей</t>
  </si>
  <si>
    <t>Кобелева Екатерина Евгеньевна</t>
  </si>
  <si>
    <t>Дунаева Анна</t>
  </si>
  <si>
    <t>Клочкова Анастасия Владимировна</t>
  </si>
  <si>
    <t>Гавриков Андрей Васильевич</t>
  </si>
  <si>
    <t>Кулиш Елена Валентиновна</t>
  </si>
  <si>
    <t>Селимова Марич</t>
  </si>
  <si>
    <t>Еремина Мария</t>
  </si>
  <si>
    <t>Мясникова Мираслава</t>
  </si>
  <si>
    <t>Сергеева Марина</t>
  </si>
  <si>
    <t>Ксения</t>
  </si>
  <si>
    <t>Ларичкин Даниил</t>
  </si>
  <si>
    <t>Сафина Эвелина Венеровна;</t>
  </si>
  <si>
    <t xml:space="preserve">Воронина Вероника Вадимовна </t>
  </si>
  <si>
    <t>Сафина Эвелина Венеровна</t>
  </si>
  <si>
    <t>Волкова Наталия</t>
  </si>
  <si>
    <t>Злобина Анна Павловна</t>
  </si>
  <si>
    <t>Сукорцева Александра Сергеевна</t>
  </si>
  <si>
    <t>Скоробогатова Эльвира Николаевна</t>
  </si>
  <si>
    <t>Скуденков Андрей</t>
  </si>
  <si>
    <t>Богун Дарья Юрьевна</t>
  </si>
  <si>
    <t>Карпецкая Екатерина</t>
  </si>
  <si>
    <t>Князькова Александра</t>
  </si>
  <si>
    <t>Жданов Владислав</t>
  </si>
  <si>
    <t>Каландархонова Любовь</t>
  </si>
  <si>
    <t>Красавина Елена</t>
  </si>
  <si>
    <t>Пашина Ксения Андреевна</t>
  </si>
  <si>
    <t>Якушкина Валентина Александровна</t>
  </si>
  <si>
    <t xml:space="preserve">Сафиуллов Рустем </t>
  </si>
  <si>
    <t>Старых Ольга</t>
  </si>
  <si>
    <t>П Анна</t>
  </si>
  <si>
    <t>Манушичев Станислав</t>
  </si>
  <si>
    <t>Кудряшова Елизавета</t>
  </si>
  <si>
    <t>Павлова Юлия</t>
  </si>
  <si>
    <t>Жаткина Евгения</t>
  </si>
  <si>
    <t>Смольников Андрей</t>
  </si>
  <si>
    <t>Копылов Евгений</t>
  </si>
  <si>
    <t>Маклагина Анна</t>
  </si>
  <si>
    <t>Валеева Елена Георгиевна</t>
  </si>
  <si>
    <t>Дячкина Полина</t>
  </si>
  <si>
    <t>Кирсанова Анастасия</t>
  </si>
  <si>
    <t>Чиглинцева Александра Сергеевна</t>
  </si>
  <si>
    <t>0533</t>
  </si>
  <si>
    <t>4049</t>
  </si>
  <si>
    <t>5747</t>
  </si>
  <si>
    <t>7451</t>
  </si>
  <si>
    <t>8152</t>
  </si>
  <si>
    <t>7293</t>
  </si>
  <si>
    <t>7871</t>
  </si>
  <si>
    <t>6234</t>
  </si>
  <si>
    <t>7331</t>
  </si>
  <si>
    <t>6602</t>
  </si>
  <si>
    <t>4872</t>
  </si>
  <si>
    <t>0122</t>
  </si>
  <si>
    <t>8154</t>
  </si>
  <si>
    <t>1476</t>
  </si>
  <si>
    <t>5981</t>
  </si>
  <si>
    <t>5177</t>
  </si>
  <si>
    <t>7560</t>
  </si>
  <si>
    <t>3250</t>
  </si>
  <si>
    <t>4987</t>
  </si>
  <si>
    <t>0951</t>
  </si>
  <si>
    <t>0235</t>
  </si>
  <si>
    <t>0470</t>
  </si>
  <si>
    <t>4482</t>
  </si>
  <si>
    <t>3211</t>
  </si>
  <si>
    <t>5232</t>
  </si>
  <si>
    <t>1961</t>
  </si>
  <si>
    <t>5255</t>
  </si>
  <si>
    <t>8402</t>
  </si>
  <si>
    <t>6957</t>
  </si>
  <si>
    <t>9748</t>
  </si>
  <si>
    <t>2725</t>
  </si>
  <si>
    <t>5906</t>
  </si>
  <si>
    <t>2043</t>
  </si>
  <si>
    <t>8121</t>
  </si>
  <si>
    <t>9370</t>
  </si>
  <si>
    <t>3898</t>
  </si>
  <si>
    <t>4253</t>
  </si>
  <si>
    <t>7705</t>
  </si>
  <si>
    <t>7621</t>
  </si>
  <si>
    <t>6073</t>
  </si>
  <si>
    <t>4177</t>
  </si>
  <si>
    <t>9793</t>
  </si>
  <si>
    <t>2079</t>
  </si>
  <si>
    <t>ANNA PAVLOVSKAYA</t>
  </si>
  <si>
    <t>FAINA RAYGORODSKAYA</t>
  </si>
  <si>
    <t>IRINA LAKTYUSHINA</t>
  </si>
  <si>
    <t>ROMAN ZHUKOV</t>
  </si>
  <si>
    <t>TATYANA SHASHKINA</t>
  </si>
  <si>
    <t>SIARHEI KULIK</t>
  </si>
  <si>
    <t>ELENA VORONINA</t>
  </si>
  <si>
    <t>SVETLANA DENISOVA</t>
  </si>
  <si>
    <t>ANNA KORKH</t>
  </si>
  <si>
    <t>NEGODA ANNA</t>
  </si>
  <si>
    <t>Программа "Мобильное приложение "Помощник Рэй"</t>
  </si>
  <si>
    <t>Программа ""Социальное зоотакси "РэйМобиль"</t>
  </si>
  <si>
    <t>Благотворительное пожертвование в рамках благотворительной программы "Сбербанк Вместе"</t>
  </si>
  <si>
    <t xml:space="preserve"> за май 2018 года</t>
  </si>
  <si>
    <t>Оплата за корм для приюта в Печатниках</t>
  </si>
  <si>
    <t xml:space="preserve">Оплата за вет. услуги - лечение и стационарное содержание кошки Ляли в вет. клинике "Ковчег" </t>
  </si>
  <si>
    <t xml:space="preserve">Оплата за приобретение лекарственных препаратов для группы помощи животным "Второй Шанс" </t>
  </si>
  <si>
    <t xml:space="preserve">Оплата за аренду кресел-мешков для благотворительного фестиваля "Собаки в городе. Снова!" </t>
  </si>
  <si>
    <t>Оплата за дезинфекцию площадки проведения благотворительного фестиваля "Собаки в городе. Снова!"</t>
  </si>
  <si>
    <t>Благотворительные пожертвования, собранные на 4-ой лекции проекта Repubblica Verde "Между природным и человеческим"</t>
  </si>
  <si>
    <t>Благотворительные пожертвования, собранные в ящик для сбора пожертвований, установленный в вет. клинике "Ковчег"</t>
  </si>
  <si>
    <t>Благотворительные пожертвования, переданные в кассу фонда</t>
  </si>
  <si>
    <t>Благотворительные пожертвования, собранные в ящик для сбора пожертвований, установленный в вет. центре "Комондор"</t>
  </si>
  <si>
    <t>Благотворительные пожертвования, собранные в ящик для сбора пожертвований, установленный в вет. клинике "Биоконтроль"</t>
  </si>
  <si>
    <t>Благотворительные пожертвования, собранные в ящик для сбора пожертвований, установленный в вет. клинике "ВетИдеал"</t>
  </si>
  <si>
    <t>Благотворительные пожертвования, собранные в ящик для сбора пожертвований, установленный в вет. клинике "Беланта Братеево"</t>
  </si>
  <si>
    <t>Благотворительные пожертвования, собранные в ящик для сбора пожертвований, установленный в вет. клинике "ВетОК"</t>
  </si>
  <si>
    <t>Благотворительные пожертвования, собранные в ящик для сбора пожертвований, установленный в Центре ветеринарной офтальмологии доктора Шилкина А.Г. в Свиблово</t>
  </si>
  <si>
    <t>Благотворительные пожертвования, собранные на кинофестивале "Бок о бок"</t>
  </si>
  <si>
    <t>26.04.2018</t>
  </si>
  <si>
    <t>27.04.2018</t>
  </si>
  <si>
    <t>28.04.2018</t>
  </si>
  <si>
    <t>Sergey Nogin_x000D_</t>
  </si>
  <si>
    <t>Igor Kiselev_x000D_</t>
  </si>
  <si>
    <t>Svetlana Lipnickiene_x000D_</t>
  </si>
  <si>
    <t>Евгения Левина_x000D_</t>
  </si>
  <si>
    <t xml:space="preserve">Оплата  за изготовление указателей для фестиваля "Собаки в городе. Снова!" </t>
  </si>
  <si>
    <t xml:space="preserve">Оплата за флеш-карту для сдачи отчетности </t>
  </si>
  <si>
    <t>Итого:</t>
  </si>
  <si>
    <t xml:space="preserve">Оплата за вет. услуги - лечение собаки Себастьяна в вет. клинике "Биоконтроль" </t>
  </si>
  <si>
    <t xml:space="preserve">Оплата за вет. услуги - лечение собаки Амилии в вет. клинике "Биоконтроль" </t>
  </si>
  <si>
    <t xml:space="preserve">Оплата за вет. услуги - лечение кошки Мышки в вет. клинике "Беланта" </t>
  </si>
  <si>
    <t xml:space="preserve">Оплата за лекарственные препараты для кота Вениамина </t>
  </si>
  <si>
    <t xml:space="preserve">Оплата за вет. услуги - лечение кошки Ляли в вет. клинике "Биоконтроль" </t>
  </si>
  <si>
    <t xml:space="preserve">Оплата за вет. услуги - лечение собаки Моти в вет. клинике "Беланта Братеево" </t>
  </si>
  <si>
    <t xml:space="preserve">Оплата за вет. услуги - лечение собаки Рыжего в вет. клинике "Беланта Братеево" </t>
  </si>
  <si>
    <t>Оплата за вет. услуги - лечение собаки Сони в вет. клинике "Комондор"</t>
  </si>
  <si>
    <t xml:space="preserve">Оплата за вет. услуги - лечение собаки Пушистика в вет. клинике "Биоконтроль" </t>
  </si>
  <si>
    <t xml:space="preserve">Оплата за изготовление изделия из титанового сплава (титановой пластины) для собаки Семёна </t>
  </si>
  <si>
    <t xml:space="preserve">Оплата за вет. услуги - кастрацию собаки Банди в вет. клинике "Поливет" </t>
  </si>
  <si>
    <t xml:space="preserve">Оплата за вет. услуги - стерилизацию кошки Майи в вет. клинике "Алисавет" на ул. Лобачевского </t>
  </si>
  <si>
    <t xml:space="preserve">Оплата за вет. услуги - кастрацию собаки Дика в вет. клинике "Алисавет Бутово" </t>
  </si>
  <si>
    <t xml:space="preserve">Оплата за вет. услуги - стерилизацию кошки Багиры в вет. клинике "В мире животных" </t>
  </si>
  <si>
    <t xml:space="preserve">Оплата за вет. услуги - стерилизацию кошки Златы в вет. клинике "Лемур" </t>
  </si>
  <si>
    <t>Оплата за аренду шатров для проведения благотворительного фестиваля "Собаки в городе. Снова!"</t>
  </si>
  <si>
    <t xml:space="preserve">Оплата за нанесение логотипа на футболки для волонтеров фестиваля "Собаки в городе. Снова!" </t>
  </si>
  <si>
    <t>Оплата за питание для волонтеров фестиваля "Собаки в городе. Снова!"</t>
  </si>
  <si>
    <t>Оплата госпошлины за совершение регистрационных действий (постановка автомобиля на учет)</t>
  </si>
  <si>
    <t>Denis Azzheurov_x000D_</t>
  </si>
  <si>
    <t>Orly Bilich_x000D_</t>
  </si>
  <si>
    <t>Olena Badenko_x000D_</t>
  </si>
  <si>
    <t>Оплата за хладоэлементы для транспортировки лекарственных препаратов</t>
  </si>
  <si>
    <t>Токмаков Андрей</t>
  </si>
  <si>
    <t>Правденков Олег Александович</t>
  </si>
  <si>
    <t>Высоцкая Анастасия</t>
  </si>
  <si>
    <t>Котова Елена</t>
  </si>
  <si>
    <t>Дмитрий Лебедев</t>
  </si>
  <si>
    <t>Благотворительное пожертвование на помощь животным</t>
  </si>
  <si>
    <t>Оплата труда сотрудника, занятого в реализации проекта, за апрель</t>
  </si>
  <si>
    <t>Налоги и взносы от ФОТ сотрудника, занятого в релизации проекта, за апрель</t>
  </si>
  <si>
    <t>Оплата труда сотрудника, занятого в реализации проекта, за май</t>
  </si>
  <si>
    <t>Налоги и взносы от ФОТ сотрудника, занятого в релизации проекта, за май</t>
  </si>
  <si>
    <t>Оплата труда сотрудников, занятых в реализации проекта (2 человека), за апрель</t>
  </si>
  <si>
    <t>Налоги и взносы от ФОТ сотрудников, занятых в релизации проекта, за апрель</t>
  </si>
  <si>
    <t>Оплата труда сотрудников, занятых в реализации проекта (2 человека), за май</t>
  </si>
  <si>
    <t>Налоги и взносы от ФОТ сотрудников, занятых в релизации проекта, за май</t>
  </si>
  <si>
    <t>Оплата труда АУП (координирование и развитие Фонда, бух. учет, 3 человека) за апрель</t>
  </si>
  <si>
    <t>Перечисление налогов и взносов от ФОТ за апрель</t>
  </si>
  <si>
    <t>Оплата труда АУП (координирование и развитие Фонда, бух. учет, 3 человека) за май</t>
  </si>
  <si>
    <t>Перечисление налогов и взносов от ФОТ за май</t>
  </si>
  <si>
    <t>Оплата за аренду нежилого помещения за май</t>
  </si>
  <si>
    <t xml:space="preserve">Оплата за автомобиль Renault Dokker </t>
  </si>
  <si>
    <t>Итого по программе:</t>
  </si>
  <si>
    <t>Оплата за бухгалтерское сопровождение</t>
  </si>
  <si>
    <t>Оплата за вет. услуги - лечение собаки Амалии в вет. клинике "Биоконтроль"</t>
  </si>
  <si>
    <t xml:space="preserve">Оплата за вет. услуги - лечение собаки Моти в вет. клинике "Биоконтроль" </t>
  </si>
  <si>
    <t xml:space="preserve">Оплата за вет. услуги - лечение собаки Амалии в вет. клинике "Биоконтроль" </t>
  </si>
  <si>
    <t xml:space="preserve">Оплата за вет. услуги - лечение собаки Ласки в вет. клинике "Биоконтроль" </t>
  </si>
  <si>
    <t>Оплата за вет. услуги - стерилизацию и анализы кошки Марфы в вет. клинике "Алисавет"</t>
  </si>
  <si>
    <t>Оплата за канц. и хоз. инвентарь для благотворительного фестиваля "Собаки в городе. Снова!"</t>
  </si>
  <si>
    <t>Оплата за печать баннеров для фестиваля "Собаки в городе. Снова!"</t>
  </si>
  <si>
    <t>АНОНИМНО</t>
  </si>
  <si>
    <t>Благотворительное пожертвование на машину</t>
  </si>
  <si>
    <t>Владислав Пискарев</t>
  </si>
  <si>
    <t>Благотворительные пожертвования от физических лиц</t>
  </si>
  <si>
    <t>Остаток средств на 31.05.2018</t>
  </si>
  <si>
    <t>Произведенные расходы за май 2018г.</t>
  </si>
  <si>
    <t>Всего:</t>
  </si>
  <si>
    <t>Благотворительное пожертвование для кота Лео</t>
  </si>
  <si>
    <t>Благотворительное пожертвование от БФ "Нужна помощь" в рамках благотворительной программы "Нужна помощь"</t>
  </si>
  <si>
    <t>Благотворительное пожертвование от Фонда поддержки и развития филантропии "КАФ", собранные в рамках программы "Благо.ру"</t>
  </si>
  <si>
    <t>Благотворительное пожертвование от фонда LAPA</t>
  </si>
  <si>
    <t>Оплата за корм для кошек для приюта "Кошачья надежда" г. Звенигород</t>
  </si>
  <si>
    <t>Оплата за вет. услуги - лечение собаки Маруси в вет. клинике "Алисавет"</t>
  </si>
  <si>
    <t>Оплата за вет. услуги - лечение и стационарное содержание собаки Рыжего в вет. клинике "Ковчег"</t>
  </si>
  <si>
    <t xml:space="preserve">Оплата за вет. услуги - лечение и стационарное содержание собаки Арчи в вет. клинике "Беланта Братеево" </t>
  </si>
  <si>
    <t xml:space="preserve">Оплата за вет. услуги - лечение кота Сильвера в вет. клинике "Алисавет" на ул. Лобачевского </t>
  </si>
  <si>
    <t xml:space="preserve">Оплата за вет. услуги - лечение кота Лео в вет. клинике "Алисавет" на ул. Лобачевского </t>
  </si>
  <si>
    <t xml:space="preserve">Оплата за вет. услуги - лечение собаки Терри в вет. клинике "Биоконтроль" </t>
  </si>
  <si>
    <t xml:space="preserve">Оплата за вет. услуги - лечение собаки Маруси в вет. клинике "Алисавет Бутово" </t>
  </si>
  <si>
    <t>Оплата за вет. услуги - кастрацию собаки Винни в вет. клинике "Алисавет Бутово"</t>
  </si>
  <si>
    <t>Оплата за вет. услуги - консультацию по лечению собаки Семёна в вет. клинике "Алисавет"</t>
  </si>
  <si>
    <t xml:space="preserve">Оплата за вет. услуги - лечение кошки Оливки в вет. клинике "Алисавет Бутово" </t>
  </si>
  <si>
    <t xml:space="preserve">Оплата за вет. услуги - лечение кошек Гарри и Ариша в вет. клинике "Аист-вет Одинцово" </t>
  </si>
  <si>
    <t xml:space="preserve">Оплата за вет. услуги - лечение кошек Ляли и Каси в вет. клинике "Аист-вет Одинцово" </t>
  </si>
  <si>
    <t>Оплата за вет. услуги - лечение кошек Аси, Зоси и Маруси в вет. клинике "Аист-вет Одинцово"</t>
  </si>
  <si>
    <t>Оплата за вет. услуги - лечение собаки Терри в вет. клинике "Биоконтроль"</t>
  </si>
  <si>
    <t>Оплата за вет. услуги - лечение кошки Рокси в вет. клинике "Комондор"</t>
  </si>
  <si>
    <t xml:space="preserve">Оплата за вет. услуги - лечение собаки Дины в вет. клинике "Беланта Щербинка" </t>
  </si>
  <si>
    <t>Оплата за вет. услуги - стерилизацию кошки Маруси и собаки Герды в вет. клинике "Свой Доктор Кунцево"</t>
  </si>
  <si>
    <t xml:space="preserve">Оплата за вет. услуги - стерилизацию и стационарное содержание собак Рыжули и Маши в вет. клинике "Фауна" </t>
  </si>
  <si>
    <t xml:space="preserve">Оплата за вет. услуги - кастрацию собаки Тома в вет. клинике "Умка" </t>
  </si>
  <si>
    <t xml:space="preserve">Оплата за вет. услуги - стерилизацию кошек Маруси и Клепы в вет. клинике "Свой Доктор Котельники" </t>
  </si>
  <si>
    <t xml:space="preserve">Оплата за вет. услуги - стерилизацию собаки Сары в вет. клинике "Идеал" </t>
  </si>
  <si>
    <t>Оплата за вет. услуги - кастрацию кота Гаврюши в вет. клинике "Алисавет" на ул. Лобачевского</t>
  </si>
  <si>
    <t>Оплата за вет. услуги - кастрацию и предоперационное обследование кота Мэйсона в вет. клинике "Алисавет"</t>
  </si>
  <si>
    <t>Оплата за вет. услуги - стерилизацию и предоперационное обследование кошек Пуговки и Тяпы в вет. клинике "Алисавет"</t>
  </si>
  <si>
    <t xml:space="preserve">Оплата за вет. услуги - стерилизацию кошки Мули в вет. клинике "В мире животных" </t>
  </si>
  <si>
    <t xml:space="preserve">Оплата за вет. услуги - кастрацию собаки Стива в вет. клинике "В мире животных" </t>
  </si>
  <si>
    <t xml:space="preserve">Оплата за вет. услуги - кастрацию собаки Шона в вет. клинике "В мире животных" </t>
  </si>
  <si>
    <t xml:space="preserve">Оплата за вет. услуги - стерилизацию кошки Дымки и кастрацию кота Мурзика в вет. клинике "ВетОК" </t>
  </si>
  <si>
    <t>Оплата за вет. услуги - кастрацию кота Тома в вет. клинике "Фауна"</t>
  </si>
  <si>
    <t>Оплата за вет. услуги - кастрацию кота Лондона в вет. клинике "Поливет"</t>
  </si>
  <si>
    <t xml:space="preserve">Оплата за установку доп. оборудования на  автомобиль Renault Dokker </t>
  </si>
  <si>
    <t xml:space="preserve">Итого: </t>
  </si>
  <si>
    <t>462,22 RUB</t>
  </si>
  <si>
    <t>10 000,00 RUB</t>
  </si>
  <si>
    <t>1 000,00 RUB</t>
  </si>
  <si>
    <t>30,00 RUB</t>
  </si>
  <si>
    <t>500,00 RUB</t>
  </si>
  <si>
    <t>200,00 RUB</t>
  </si>
  <si>
    <t>300,00 RUB</t>
  </si>
  <si>
    <t>3 349,01 RUB</t>
  </si>
  <si>
    <t>5 998,30 RUB</t>
  </si>
  <si>
    <t>2 999,15 RUB</t>
  </si>
  <si>
    <t>100,00 RUB</t>
  </si>
  <si>
    <t>Ваймер Олеся</t>
  </si>
  <si>
    <t>Возврат от поставщика по акту сверки</t>
  </si>
  <si>
    <t>Москвин 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</si>
</sst>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#\ ##0.00"/>
    <numFmt numFmtId="166" formatCode="dd\.mm\.yyyy"/>
    <numFmt numFmtId="167" formatCode="[$-419]mmmm\ yyyy;@"/>
  </numFmts>
  <fonts count="28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0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</font>
    <font>
      <sz val="11"/>
      <name val="Calibri"/>
      <family val="2"/>
      <charset val="204"/>
    </font>
    <font>
      <b/>
      <i/>
      <sz val="14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 applyFill="0" applyProtection="0"/>
    <xf numFmtId="0" fontId="8" fillId="0" borderId="0"/>
    <xf numFmtId="0" fontId="10" fillId="0" borderId="0"/>
  </cellStyleXfs>
  <cellXfs count="215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11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3" fillId="3" borderId="2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3" borderId="3" xfId="0" applyFont="1" applyFill="1" applyBorder="1" applyProtection="1"/>
    <xf numFmtId="0" fontId="4" fillId="3" borderId="3" xfId="0" applyFont="1" applyFill="1" applyBorder="1" applyAlignment="1" applyProtection="1">
      <alignment horizontal="center" vertical="center"/>
    </xf>
    <xf numFmtId="0" fontId="0" fillId="3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6" fillId="3" borderId="3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right" vertical="center"/>
    </xf>
    <xf numFmtId="164" fontId="7" fillId="3" borderId="3" xfId="0" applyNumberFormat="1" applyFont="1" applyFill="1" applyBorder="1" applyAlignment="1" applyProtection="1">
      <alignment vertical="center"/>
    </xf>
    <xf numFmtId="164" fontId="6" fillId="3" borderId="3" xfId="0" applyNumberFormat="1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0" fontId="2" fillId="0" borderId="4" xfId="0" applyFont="1" applyFill="1" applyBorder="1" applyProtection="1"/>
    <xf numFmtId="4" fontId="11" fillId="0" borderId="0" xfId="0" applyNumberFormat="1" applyFont="1" applyFill="1" applyProtection="1"/>
    <xf numFmtId="4" fontId="0" fillId="0" borderId="0" xfId="0" applyNumberFormat="1" applyFill="1" applyProtection="1"/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3" borderId="2" xfId="0" applyFont="1" applyFill="1" applyBorder="1" applyAlignment="1" applyProtection="1">
      <alignment horizontal="center" vertical="center"/>
    </xf>
    <xf numFmtId="14" fontId="2" fillId="0" borderId="4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2" fillId="0" borderId="0" xfId="0" applyFont="1" applyFill="1" applyProtection="1"/>
    <xf numFmtId="0" fontId="3" fillId="3" borderId="3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3" fillId="3" borderId="2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6" fillId="4" borderId="1" xfId="0" applyFont="1" applyFill="1" applyBorder="1" applyAlignment="1" applyProtection="1">
      <alignment horizontal="left" vertical="center"/>
    </xf>
    <xf numFmtId="4" fontId="0" fillId="4" borderId="2" xfId="0" applyNumberFormat="1" applyFill="1" applyBorder="1" applyAlignment="1" applyProtection="1">
      <alignment horizontal="center" vertical="center"/>
    </xf>
    <xf numFmtId="164" fontId="6" fillId="4" borderId="3" xfId="0" applyNumberFormat="1" applyFont="1" applyFill="1" applyBorder="1" applyAlignment="1" applyProtection="1">
      <alignment horizontal="right"/>
    </xf>
    <xf numFmtId="14" fontId="0" fillId="0" borderId="0" xfId="0" applyNumberFormat="1" applyFill="1" applyAlignment="1" applyProtection="1">
      <alignment horizontal="center"/>
    </xf>
    <xf numFmtId="0" fontId="9" fillId="0" borderId="4" xfId="0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 vertical="center"/>
    </xf>
    <xf numFmtId="166" fontId="0" fillId="0" borderId="4" xfId="0" applyNumberFormat="1" applyFill="1" applyBorder="1" applyAlignment="1" applyProtection="1">
      <alignment horizontal="center" vertical="center"/>
    </xf>
    <xf numFmtId="0" fontId="0" fillId="0" borderId="0" xfId="0"/>
    <xf numFmtId="2" fontId="0" fillId="0" borderId="4" xfId="0" applyNumberFormat="1" applyBorder="1" applyAlignment="1">
      <alignment horizontal="center"/>
    </xf>
    <xf numFmtId="4" fontId="0" fillId="3" borderId="5" xfId="0" applyNumberFormat="1" applyFill="1" applyBorder="1" applyProtection="1"/>
    <xf numFmtId="0" fontId="0" fillId="3" borderId="6" xfId="0" applyFill="1" applyBorder="1" applyProtection="1"/>
    <xf numFmtId="4" fontId="0" fillId="3" borderId="2" xfId="0" applyNumberFormat="1" applyFill="1" applyBorder="1" applyProtection="1"/>
    <xf numFmtId="0" fontId="11" fillId="0" borderId="0" xfId="0" applyFont="1" applyFill="1" applyAlignment="1" applyProtection="1">
      <alignment horizontal="center"/>
    </xf>
    <xf numFmtId="0" fontId="14" fillId="0" borderId="4" xfId="0" applyFont="1" applyBorder="1"/>
    <xf numFmtId="166" fontId="14" fillId="0" borderId="4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14" fontId="13" fillId="0" borderId="4" xfId="0" applyNumberFormat="1" applyFont="1" applyFill="1" applyBorder="1" applyAlignment="1" applyProtection="1">
      <alignment horizontal="center"/>
    </xf>
    <xf numFmtId="166" fontId="13" fillId="0" borderId="4" xfId="0" applyNumberFormat="1" applyFont="1" applyFill="1" applyBorder="1" applyAlignment="1">
      <alignment horizontal="center"/>
    </xf>
    <xf numFmtId="14" fontId="13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4" xfId="0" applyFont="1" applyFill="1" applyBorder="1"/>
    <xf numFmtId="0" fontId="13" fillId="0" borderId="0" xfId="0" applyFont="1" applyFill="1" applyAlignment="1">
      <alignment horizontal="center"/>
    </xf>
    <xf numFmtId="49" fontId="13" fillId="0" borderId="4" xfId="0" applyNumberFormat="1" applyFont="1" applyFill="1" applyBorder="1" applyAlignment="1" applyProtection="1">
      <alignment horizontal="center" vertical="center"/>
    </xf>
    <xf numFmtId="14" fontId="13" fillId="0" borderId="4" xfId="0" applyNumberFormat="1" applyFont="1" applyFill="1" applyBorder="1" applyAlignment="1" applyProtection="1">
      <alignment horizontal="center" vertical="center"/>
    </xf>
    <xf numFmtId="4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 wrapText="1"/>
    </xf>
    <xf numFmtId="14" fontId="13" fillId="0" borderId="4" xfId="2" applyNumberFormat="1" applyFont="1" applyFill="1" applyBorder="1" applyAlignment="1">
      <alignment horizontal="center"/>
    </xf>
    <xf numFmtId="0" fontId="13" fillId="0" borderId="4" xfId="2" applyFont="1" applyFill="1" applyBorder="1" applyAlignment="1">
      <alignment wrapText="1"/>
    </xf>
    <xf numFmtId="14" fontId="13" fillId="0" borderId="7" xfId="2" applyNumberFormat="1" applyFont="1" applyFill="1" applyBorder="1" applyAlignment="1">
      <alignment horizontal="center"/>
    </xf>
    <xf numFmtId="0" fontId="13" fillId="0" borderId="7" xfId="2" applyFont="1" applyFill="1" applyBorder="1" applyAlignment="1">
      <alignment wrapText="1"/>
    </xf>
    <xf numFmtId="0" fontId="13" fillId="0" borderId="7" xfId="0" applyFon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0" fillId="3" borderId="3" xfId="0" applyFill="1" applyBorder="1"/>
    <xf numFmtId="0" fontId="3" fillId="3" borderId="8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left" vertical="center"/>
    </xf>
    <xf numFmtId="0" fontId="14" fillId="0" borderId="4" xfId="0" applyFont="1" applyBorder="1" applyAlignment="1">
      <alignment horizontal="left"/>
    </xf>
    <xf numFmtId="0" fontId="14" fillId="0" borderId="4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justify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Protection="1"/>
    <xf numFmtId="0" fontId="21" fillId="0" borderId="0" xfId="0" applyFont="1" applyFill="1" applyAlignment="1" applyProtection="1">
      <alignment horizontal="justify"/>
    </xf>
    <xf numFmtId="0" fontId="22" fillId="3" borderId="4" xfId="0" applyFont="1" applyFill="1" applyBorder="1" applyAlignment="1" applyProtection="1">
      <alignment horizontal="center"/>
    </xf>
    <xf numFmtId="0" fontId="14" fillId="0" borderId="4" xfId="0" applyNumberFormat="1" applyFont="1" applyFill="1" applyBorder="1" applyAlignment="1">
      <alignment horizontal="left"/>
    </xf>
    <xf numFmtId="14" fontId="14" fillId="0" borderId="4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left" wrapText="1"/>
    </xf>
    <xf numFmtId="0" fontId="14" fillId="5" borderId="4" xfId="0" applyNumberFormat="1" applyFont="1" applyFill="1" applyBorder="1" applyAlignment="1">
      <alignment horizontal="center"/>
    </xf>
    <xf numFmtId="0" fontId="14" fillId="5" borderId="4" xfId="0" applyNumberFormat="1" applyFont="1" applyFill="1" applyBorder="1" applyAlignment="1">
      <alignment horizontal="justify"/>
    </xf>
    <xf numFmtId="0" fontId="18" fillId="0" borderId="0" xfId="0" applyFont="1" applyFill="1" applyAlignment="1" applyProtection="1">
      <alignment horizontal="left"/>
    </xf>
    <xf numFmtId="14" fontId="14" fillId="0" borderId="4" xfId="0" applyNumberFormat="1" applyFont="1" applyFill="1" applyBorder="1" applyAlignment="1" applyProtection="1">
      <alignment horizontal="center" wrapText="1"/>
    </xf>
    <xf numFmtId="0" fontId="14" fillId="0" borderId="4" xfId="0" applyFont="1" applyFill="1" applyBorder="1" applyAlignment="1" applyProtection="1">
      <alignment wrapText="1"/>
    </xf>
    <xf numFmtId="0" fontId="14" fillId="0" borderId="4" xfId="0" applyFont="1" applyFill="1" applyBorder="1" applyAlignment="1" applyProtection="1">
      <alignment horizontal="justify" wrapText="1"/>
    </xf>
    <xf numFmtId="0" fontId="16" fillId="3" borderId="4" xfId="0" applyFont="1" applyFill="1" applyBorder="1" applyAlignment="1" applyProtection="1">
      <alignment horizontal="left"/>
    </xf>
    <xf numFmtId="0" fontId="23" fillId="3" borderId="4" xfId="0" applyFont="1" applyFill="1" applyBorder="1" applyAlignment="1" applyProtection="1">
      <alignment horizontal="justify"/>
    </xf>
    <xf numFmtId="0" fontId="14" fillId="0" borderId="4" xfId="0" applyFont="1" applyFill="1" applyBorder="1" applyAlignment="1" applyProtection="1">
      <alignment horizontal="justify"/>
    </xf>
    <xf numFmtId="0" fontId="16" fillId="0" borderId="4" xfId="0" applyFont="1" applyFill="1" applyBorder="1" applyAlignment="1" applyProtection="1">
      <alignment horizontal="center"/>
    </xf>
    <xf numFmtId="0" fontId="18" fillId="0" borderId="0" xfId="0" applyFont="1" applyFill="1" applyAlignment="1" applyProtection="1">
      <alignment horizontal="justify"/>
    </xf>
    <xf numFmtId="0" fontId="24" fillId="3" borderId="1" xfId="0" applyFont="1" applyFill="1" applyBorder="1" applyAlignment="1" applyProtection="1">
      <alignment horizontal="center" vertical="center"/>
    </xf>
    <xf numFmtId="4" fontId="24" fillId="3" borderId="2" xfId="0" applyNumberFormat="1" applyFont="1" applyFill="1" applyBorder="1" applyAlignment="1" applyProtection="1">
      <alignment horizontal="center" vertical="center"/>
    </xf>
    <xf numFmtId="0" fontId="24" fillId="3" borderId="2" xfId="0" applyFont="1" applyFill="1" applyBorder="1" applyAlignment="1" applyProtection="1">
      <alignment horizontal="center" vertical="center"/>
    </xf>
    <xf numFmtId="0" fontId="24" fillId="3" borderId="3" xfId="0" applyFont="1" applyFill="1" applyBorder="1" applyAlignment="1" applyProtection="1">
      <alignment horizontal="center" vertical="center"/>
    </xf>
    <xf numFmtId="166" fontId="14" fillId="2" borderId="4" xfId="0" applyNumberFormat="1" applyFont="1" applyFill="1" applyBorder="1" applyAlignment="1" applyProtection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top"/>
    </xf>
    <xf numFmtId="4" fontId="25" fillId="3" borderId="2" xfId="0" applyNumberFormat="1" applyFont="1" applyFill="1" applyBorder="1" applyAlignment="1" applyProtection="1">
      <alignment horizontal="center"/>
    </xf>
    <xf numFmtId="0" fontId="18" fillId="3" borderId="3" xfId="0" applyFont="1" applyFill="1" applyBorder="1" applyProtection="1"/>
    <xf numFmtId="2" fontId="18" fillId="0" borderId="0" xfId="0" applyNumberFormat="1" applyFont="1" applyFill="1" applyProtection="1"/>
    <xf numFmtId="4" fontId="18" fillId="0" borderId="0" xfId="0" applyNumberFormat="1" applyFont="1" applyFill="1" applyProtection="1"/>
    <xf numFmtId="0" fontId="20" fillId="0" borderId="0" xfId="0" applyFont="1" applyFill="1" applyAlignment="1" applyProtection="1">
      <alignment horizontal="center"/>
    </xf>
    <xf numFmtId="167" fontId="14" fillId="0" borderId="4" xfId="0" applyNumberFormat="1" applyFont="1" applyFill="1" applyBorder="1" applyAlignment="1" applyProtection="1">
      <alignment horizontal="center" wrapText="1"/>
    </xf>
    <xf numFmtId="0" fontId="26" fillId="0" borderId="4" xfId="0" applyFont="1" applyBorder="1"/>
    <xf numFmtId="0" fontId="27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wrapText="1"/>
    </xf>
    <xf numFmtId="4" fontId="26" fillId="5" borderId="4" xfId="0" applyNumberFormat="1" applyFont="1" applyFill="1" applyBorder="1" applyAlignment="1">
      <alignment horizontal="center"/>
    </xf>
    <xf numFmtId="0" fontId="16" fillId="0" borderId="4" xfId="0" applyNumberFormat="1" applyFont="1" applyFill="1" applyBorder="1" applyAlignment="1">
      <alignment horizont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4" fontId="3" fillId="3" borderId="5" xfId="0" applyNumberFormat="1" applyFont="1" applyFill="1" applyBorder="1" applyAlignment="1" applyProtection="1">
      <alignment horizontal="center"/>
    </xf>
    <xf numFmtId="4" fontId="3" fillId="3" borderId="2" xfId="0" applyNumberFormat="1" applyFont="1" applyFill="1" applyBorder="1" applyAlignment="1" applyProtection="1">
      <alignment horizontal="center"/>
    </xf>
    <xf numFmtId="167" fontId="13" fillId="0" borderId="7" xfId="0" applyNumberFormat="1" applyFont="1" applyFill="1" applyBorder="1" applyAlignment="1" applyProtection="1">
      <alignment horizontal="center" wrapText="1"/>
    </xf>
    <xf numFmtId="0" fontId="20" fillId="5" borderId="0" xfId="0" applyFont="1" applyFill="1" applyProtection="1"/>
    <xf numFmtId="4" fontId="14" fillId="5" borderId="4" xfId="0" applyNumberFormat="1" applyFont="1" applyFill="1" applyBorder="1" applyAlignment="1" applyProtection="1">
      <alignment horizontal="center" vertical="center" wrapText="1"/>
    </xf>
    <xf numFmtId="4" fontId="14" fillId="5" borderId="4" xfId="0" applyNumberFormat="1" applyFont="1" applyFill="1" applyBorder="1" applyAlignment="1">
      <alignment horizontal="center" vertical="top"/>
    </xf>
    <xf numFmtId="2" fontId="14" fillId="5" borderId="4" xfId="0" applyNumberFormat="1" applyFont="1" applyFill="1" applyBorder="1" applyAlignment="1">
      <alignment horizontal="center" vertical="top"/>
    </xf>
    <xf numFmtId="0" fontId="18" fillId="5" borderId="0" xfId="0" applyFont="1" applyFill="1" applyProtection="1"/>
    <xf numFmtId="166" fontId="16" fillId="2" borderId="4" xfId="0" applyNumberFormat="1" applyFont="1" applyFill="1" applyBorder="1" applyAlignment="1" applyProtection="1">
      <alignment horizontal="center" vertical="center" wrapText="1"/>
    </xf>
    <xf numFmtId="4" fontId="16" fillId="5" borderId="4" xfId="0" applyNumberFormat="1" applyFont="1" applyFill="1" applyBorder="1" applyAlignment="1" applyProtection="1">
      <alignment horizontal="center" vertical="center" wrapText="1"/>
    </xf>
    <xf numFmtId="167" fontId="14" fillId="2" borderId="4" xfId="0" applyNumberFormat="1" applyFont="1" applyFill="1" applyBorder="1" applyAlignment="1" applyProtection="1">
      <alignment horizontal="center" vertical="center" wrapText="1"/>
    </xf>
    <xf numFmtId="4" fontId="24" fillId="3" borderId="2" xfId="0" applyNumberFormat="1" applyFont="1" applyFill="1" applyBorder="1" applyAlignment="1" applyProtection="1">
      <alignment horizontal="center"/>
    </xf>
    <xf numFmtId="4" fontId="16" fillId="5" borderId="2" xfId="0" applyNumberFormat="1" applyFont="1" applyFill="1" applyBorder="1" applyAlignment="1">
      <alignment horizontal="center" vertical="top"/>
    </xf>
    <xf numFmtId="0" fontId="14" fillId="2" borderId="2" xfId="0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166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14" fillId="2" borderId="4" xfId="0" applyFont="1" applyFill="1" applyBorder="1" applyAlignment="1" applyProtection="1">
      <alignment horizontal="left" vertical="center" wrapText="1"/>
    </xf>
    <xf numFmtId="164" fontId="3" fillId="4" borderId="3" xfId="0" applyNumberFormat="1" applyFont="1" applyFill="1" applyBorder="1" applyAlignment="1" applyProtection="1">
      <alignment horizontal="right"/>
    </xf>
    <xf numFmtId="164" fontId="5" fillId="4" borderId="3" xfId="0" applyNumberFormat="1" applyFont="1" applyFill="1" applyBorder="1" applyAlignment="1" applyProtection="1">
      <alignment horizontal="right" vertical="center"/>
    </xf>
    <xf numFmtId="164" fontId="5" fillId="4" borderId="3" xfId="0" applyNumberFormat="1" applyFont="1" applyFill="1" applyBorder="1" applyAlignment="1" applyProtection="1">
      <alignment horizontal="right"/>
    </xf>
    <xf numFmtId="4" fontId="21" fillId="5" borderId="0" xfId="0" applyNumberFormat="1" applyFont="1" applyFill="1" applyAlignment="1" applyProtection="1">
      <alignment horizontal="center" vertical="center"/>
    </xf>
    <xf numFmtId="4" fontId="22" fillId="3" borderId="4" xfId="0" applyNumberFormat="1" applyFont="1" applyFill="1" applyBorder="1" applyAlignment="1" applyProtection="1">
      <alignment horizontal="center"/>
    </xf>
    <xf numFmtId="4" fontId="14" fillId="5" borderId="4" xfId="0" applyNumberFormat="1" applyFont="1" applyFill="1" applyBorder="1" applyAlignment="1">
      <alignment horizontal="center"/>
    </xf>
    <xf numFmtId="4" fontId="16" fillId="5" borderId="2" xfId="0" applyNumberFormat="1" applyFont="1" applyFill="1" applyBorder="1" applyAlignment="1">
      <alignment horizontal="center"/>
    </xf>
    <xf numFmtId="4" fontId="16" fillId="5" borderId="4" xfId="0" applyNumberFormat="1" applyFont="1" applyFill="1" applyBorder="1" applyAlignment="1">
      <alignment horizontal="center"/>
    </xf>
    <xf numFmtId="4" fontId="1" fillId="5" borderId="4" xfId="0" applyNumberFormat="1" applyFont="1" applyFill="1" applyBorder="1" applyAlignment="1">
      <alignment horizontal="center"/>
    </xf>
    <xf numFmtId="4" fontId="14" fillId="5" borderId="4" xfId="0" applyNumberFormat="1" applyFont="1" applyFill="1" applyBorder="1" applyAlignment="1" applyProtection="1">
      <alignment horizontal="center" wrapText="1"/>
    </xf>
    <xf numFmtId="4" fontId="16" fillId="5" borderId="4" xfId="0" applyNumberFormat="1" applyFont="1" applyFill="1" applyBorder="1" applyAlignment="1" applyProtection="1">
      <alignment horizontal="center" wrapText="1"/>
    </xf>
    <xf numFmtId="4" fontId="16" fillId="3" borderId="4" xfId="0" applyNumberFormat="1" applyFont="1" applyFill="1" applyBorder="1" applyAlignment="1" applyProtection="1">
      <alignment horizontal="left"/>
    </xf>
    <xf numFmtId="4" fontId="14" fillId="5" borderId="4" xfId="0" applyNumberFormat="1" applyFont="1" applyFill="1" applyBorder="1" applyAlignment="1" applyProtection="1">
      <alignment horizontal="center"/>
    </xf>
    <xf numFmtId="4" fontId="16" fillId="5" borderId="4" xfId="0" applyNumberFormat="1" applyFont="1" applyFill="1" applyBorder="1" applyAlignment="1" applyProtection="1">
      <alignment horizontal="center"/>
    </xf>
    <xf numFmtId="4" fontId="18" fillId="5" borderId="0" xfId="0" applyNumberFormat="1" applyFont="1" applyFill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justify" vertical="center"/>
    </xf>
    <xf numFmtId="4" fontId="14" fillId="0" borderId="4" xfId="0" applyNumberFormat="1" applyFont="1" applyFill="1" applyBorder="1" applyAlignment="1">
      <alignment horizontal="center"/>
    </xf>
    <xf numFmtId="4" fontId="13" fillId="0" borderId="4" xfId="0" applyNumberFormat="1" applyFont="1" applyFill="1" applyBorder="1" applyAlignment="1">
      <alignment horizontal="center"/>
    </xf>
    <xf numFmtId="4" fontId="13" fillId="0" borderId="4" xfId="0" applyNumberFormat="1" applyFont="1" applyFill="1" applyBorder="1" applyAlignment="1" applyProtection="1">
      <alignment horizontal="center" vertical="center"/>
    </xf>
    <xf numFmtId="4" fontId="13" fillId="0" borderId="4" xfId="2" applyNumberFormat="1" applyFont="1" applyFill="1" applyBorder="1" applyAlignment="1">
      <alignment horizontal="center"/>
    </xf>
    <xf numFmtId="4" fontId="13" fillId="0" borderId="7" xfId="2" applyNumberFormat="1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5" fillId="4" borderId="2" xfId="0" applyFont="1" applyFill="1" applyBorder="1" applyAlignment="1" applyProtection="1">
      <alignment horizontal="left" vertical="center"/>
    </xf>
    <xf numFmtId="4" fontId="11" fillId="0" borderId="0" xfId="0" applyNumberFormat="1" applyFont="1" applyFill="1" applyAlignment="1" applyProtection="1">
      <alignment horizontal="center" vertical="center"/>
    </xf>
    <xf numFmtId="14" fontId="16" fillId="3" borderId="4" xfId="0" applyNumberFormat="1" applyFont="1" applyFill="1" applyBorder="1" applyAlignment="1" applyProtection="1">
      <alignment horizontal="left" wrapText="1"/>
    </xf>
    <xf numFmtId="0" fontId="16" fillId="3" borderId="1" xfId="0" applyFont="1" applyFill="1" applyBorder="1" applyAlignment="1" applyProtection="1">
      <alignment horizontal="left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14" fontId="16" fillId="3" borderId="1" xfId="0" applyNumberFormat="1" applyFont="1" applyFill="1" applyBorder="1" applyAlignment="1" applyProtection="1">
      <alignment horizontal="left"/>
    </xf>
    <xf numFmtId="14" fontId="16" fillId="3" borderId="2" xfId="0" applyNumberFormat="1" applyFont="1" applyFill="1" applyBorder="1" applyAlignment="1" applyProtection="1">
      <alignment horizontal="left"/>
    </xf>
    <xf numFmtId="14" fontId="16" fillId="3" borderId="3" xfId="0" applyNumberFormat="1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horizontal="left" wrapText="1"/>
    </xf>
    <xf numFmtId="0" fontId="4" fillId="3" borderId="5" xfId="0" applyFont="1" applyFill="1" applyBorder="1" applyAlignment="1" applyProtection="1">
      <alignment horizontal="left" wrapText="1"/>
    </xf>
    <xf numFmtId="0" fontId="4" fillId="3" borderId="1" xfId="0" applyFont="1" applyFill="1" applyBorder="1" applyAlignment="1" applyProtection="1">
      <alignment horizontal="left" wrapText="1"/>
    </xf>
    <xf numFmtId="0" fontId="4" fillId="3" borderId="2" xfId="0" applyFont="1" applyFill="1" applyBorder="1" applyAlignment="1" applyProtection="1">
      <alignment horizontal="left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4" fillId="3" borderId="2" xfId="0" applyFont="1" applyFill="1" applyBorder="1" applyAlignment="1" applyProtection="1">
      <alignment horizontal="left" vertical="top" wrapText="1"/>
    </xf>
    <xf numFmtId="0" fontId="14" fillId="2" borderId="1" xfId="0" applyNumberFormat="1" applyFont="1" applyFill="1" applyBorder="1" applyAlignment="1">
      <alignment horizontal="center" vertical="top"/>
    </xf>
    <xf numFmtId="0" fontId="14" fillId="2" borderId="3" xfId="0" applyNumberFormat="1" applyFont="1" applyFill="1" applyBorder="1" applyAlignment="1">
      <alignment horizontal="center" vertical="top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14" fontId="16" fillId="3" borderId="1" xfId="0" applyNumberFormat="1" applyFont="1" applyFill="1" applyBorder="1" applyAlignment="1" applyProtection="1">
      <alignment horizontal="left" vertical="center"/>
    </xf>
    <xf numFmtId="14" fontId="16" fillId="3" borderId="2" xfId="0" applyNumberFormat="1" applyFont="1" applyFill="1" applyBorder="1" applyAlignment="1" applyProtection="1">
      <alignment horizontal="left" vertical="center"/>
    </xf>
    <xf numFmtId="14" fontId="16" fillId="3" borderId="3" xfId="0" applyNumberFormat="1" applyFont="1" applyFill="1" applyBorder="1" applyAlignment="1" applyProtection="1">
      <alignment horizontal="left" vertical="center"/>
    </xf>
    <xf numFmtId="0" fontId="14" fillId="0" borderId="1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 wrapText="1"/>
    </xf>
    <xf numFmtId="0" fontId="20" fillId="0" borderId="0" xfId="0" applyFont="1" applyFill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left"/>
    </xf>
    <xf numFmtId="0" fontId="24" fillId="3" borderId="2" xfId="0" applyFont="1" applyFill="1" applyBorder="1" applyAlignment="1" applyProtection="1">
      <alignment horizontal="left"/>
    </xf>
    <xf numFmtId="0" fontId="24" fillId="3" borderId="3" xfId="0" applyFont="1" applyFill="1" applyBorder="1" applyAlignment="1" applyProtection="1">
      <alignment horizontal="left"/>
    </xf>
    <xf numFmtId="0" fontId="22" fillId="3" borderId="10" xfId="0" applyFont="1" applyFill="1" applyBorder="1" applyAlignment="1" applyProtection="1">
      <alignment horizontal="left" vertical="center" wrapText="1"/>
    </xf>
    <xf numFmtId="0" fontId="22" fillId="3" borderId="0" xfId="0" applyFont="1" applyFill="1" applyBorder="1" applyAlignment="1" applyProtection="1">
      <alignment horizontal="left" vertical="center" wrapText="1"/>
    </xf>
    <xf numFmtId="0" fontId="22" fillId="3" borderId="11" xfId="0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center" wrapText="1"/>
    </xf>
    <xf numFmtId="0" fontId="14" fillId="0" borderId="1" xfId="0" applyNumberFormat="1" applyFont="1" applyFill="1" applyBorder="1" applyAlignment="1">
      <alignment horizontal="left" vertical="top"/>
    </xf>
    <xf numFmtId="0" fontId="14" fillId="0" borderId="3" xfId="0" applyNumberFormat="1" applyFont="1" applyFill="1" applyBorder="1" applyAlignment="1">
      <alignment horizontal="left" vertical="top"/>
    </xf>
    <xf numFmtId="0" fontId="14" fillId="2" borderId="1" xfId="0" applyNumberFormat="1" applyFont="1" applyFill="1" applyBorder="1" applyAlignment="1">
      <alignment horizontal="left" vertical="top"/>
    </xf>
    <xf numFmtId="0" fontId="14" fillId="2" borderId="3" xfId="0" applyNumberFormat="1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114300</xdr:rowOff>
    </xdr:to>
    <xdr:pic>
      <xdr:nvPicPr>
        <xdr:cNvPr id="22650" name="Рисунок 2">
          <a:extLst>
            <a:ext uri="{FF2B5EF4-FFF2-40B4-BE49-F238E27FC236}">
              <a16:creationId xmlns:a16="http://schemas.microsoft.com/office/drawing/2014/main" id="{4DD32F69-75DF-9B4D-BD4C-D58C9F7AC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290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1463675</xdr:colOff>
      <xdr:row>6</xdr:row>
      <xdr:rowOff>127000</xdr:rowOff>
    </xdr:to>
    <xdr:pic>
      <xdr:nvPicPr>
        <xdr:cNvPr id="23674" name="Рисунок 2">
          <a:extLst>
            <a:ext uri="{FF2B5EF4-FFF2-40B4-BE49-F238E27FC236}">
              <a16:creationId xmlns:a16="http://schemas.microsoft.com/office/drawing/2014/main" id="{EDB6F089-E5CB-4147-BC99-017E420D6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3675" cy="143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089" name="Рисунок 2">
          <a:extLst>
            <a:ext uri="{FF2B5EF4-FFF2-40B4-BE49-F238E27FC236}">
              <a16:creationId xmlns:a16="http://schemas.microsoft.com/office/drawing/2014/main" id="{7D9E4A00-5C6E-9A44-B1C2-808F0C516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152400</xdr:rowOff>
    </xdr:to>
    <xdr:pic>
      <xdr:nvPicPr>
        <xdr:cNvPr id="24698" name="Рисунок 2">
          <a:extLst>
            <a:ext uri="{FF2B5EF4-FFF2-40B4-BE49-F238E27FC236}">
              <a16:creationId xmlns:a16="http://schemas.microsoft.com/office/drawing/2014/main" id="{E69A5995-F8E7-A040-93F4-F56F32108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462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127000</xdr:rowOff>
    </xdr:to>
    <xdr:pic>
      <xdr:nvPicPr>
        <xdr:cNvPr id="28747" name="Рисунок 2">
          <a:extLst>
            <a:ext uri="{FF2B5EF4-FFF2-40B4-BE49-F238E27FC236}">
              <a16:creationId xmlns:a16="http://schemas.microsoft.com/office/drawing/2014/main" id="{04D43CAD-1F51-9846-98F2-FE82EC52B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0</xdr:rowOff>
    </xdr:from>
    <xdr:to>
      <xdr:col>1</xdr:col>
      <xdr:colOff>190500</xdr:colOff>
      <xdr:row>6</xdr:row>
      <xdr:rowOff>88900</xdr:rowOff>
    </xdr:to>
    <xdr:pic>
      <xdr:nvPicPr>
        <xdr:cNvPr id="30763" name="Рисунок 2">
          <a:extLst>
            <a:ext uri="{FF2B5EF4-FFF2-40B4-BE49-F238E27FC236}">
              <a16:creationId xmlns:a16="http://schemas.microsoft.com/office/drawing/2014/main" id="{5EEB2755-4D4E-9F4E-9258-5957DDC83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0"/>
          <a:ext cx="1676400" cy="153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101600</xdr:colOff>
      <xdr:row>6</xdr:row>
      <xdr:rowOff>88900</xdr:rowOff>
    </xdr:to>
    <xdr:pic>
      <xdr:nvPicPr>
        <xdr:cNvPr id="12129" name="Рисунок 2">
          <a:extLst>
            <a:ext uri="{FF2B5EF4-FFF2-40B4-BE49-F238E27FC236}">
              <a16:creationId xmlns:a16="http://schemas.microsoft.com/office/drawing/2014/main" id="{83BCE00F-1D46-CD4F-AC48-4FBA20B38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2725" cy="150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6</xdr:row>
      <xdr:rowOff>165100</xdr:rowOff>
    </xdr:to>
    <xdr:pic>
      <xdr:nvPicPr>
        <xdr:cNvPr id="25722" name="Рисунок 2">
          <a:extLst>
            <a:ext uri="{FF2B5EF4-FFF2-40B4-BE49-F238E27FC236}">
              <a16:creationId xmlns:a16="http://schemas.microsoft.com/office/drawing/2014/main" id="{BFFE92D4-FD5A-484C-81DA-B15CC004D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158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34"/>
  <sheetViews>
    <sheetView showGridLines="0" tabSelected="1" zoomScaleNormal="100" workbookViewId="0">
      <selection activeCell="A7" sqref="A7"/>
    </sheetView>
  </sheetViews>
  <sheetFormatPr defaultColWidth="11.42578125" defaultRowHeight="15" x14ac:dyDescent="0.25"/>
  <cols>
    <col min="1" max="1" width="24.140625" style="1" customWidth="1"/>
    <col min="2" max="2" width="44.42578125" style="2" customWidth="1"/>
    <col min="3" max="3" width="19.42578125" style="4" customWidth="1"/>
    <col min="4" max="4" width="12.5703125" customWidth="1"/>
    <col min="5" max="256" width="8.85546875" customWidth="1"/>
  </cols>
  <sheetData>
    <row r="1" spans="1:3" ht="18.75" x14ac:dyDescent="0.3">
      <c r="B1" s="168" t="s">
        <v>15</v>
      </c>
      <c r="C1" s="168"/>
    </row>
    <row r="2" spans="1:3" ht="18.75" x14ac:dyDescent="0.3">
      <c r="B2" s="168" t="s">
        <v>16</v>
      </c>
      <c r="C2" s="168"/>
    </row>
    <row r="3" spans="1:3" ht="18.75" x14ac:dyDescent="0.3">
      <c r="B3" s="19"/>
      <c r="C3" s="19"/>
    </row>
    <row r="4" spans="1:3" ht="18.75" x14ac:dyDescent="0.3">
      <c r="B4" s="167" t="s">
        <v>2</v>
      </c>
      <c r="C4" s="167"/>
    </row>
    <row r="5" spans="1:3" ht="18.75" x14ac:dyDescent="0.3">
      <c r="B5" s="167" t="s">
        <v>14</v>
      </c>
      <c r="C5" s="167"/>
    </row>
    <row r="6" spans="1:3" ht="18.75" x14ac:dyDescent="0.25">
      <c r="B6" s="170" t="s">
        <v>293</v>
      </c>
      <c r="C6" s="170"/>
    </row>
    <row r="8" spans="1:3" x14ac:dyDescent="0.25">
      <c r="A8" s="163" t="s">
        <v>185</v>
      </c>
      <c r="B8" s="164"/>
      <c r="C8" s="140">
        <v>2545898.04</v>
      </c>
    </row>
    <row r="9" spans="1:3" x14ac:dyDescent="0.25">
      <c r="C9" s="14"/>
    </row>
    <row r="10" spans="1:3" x14ac:dyDescent="0.25">
      <c r="A10" s="163" t="s">
        <v>186</v>
      </c>
      <c r="B10" s="164"/>
      <c r="C10" s="141">
        <f>SUM(C11:C16)</f>
        <v>754970.03</v>
      </c>
    </row>
    <row r="11" spans="1:3" x14ac:dyDescent="0.25">
      <c r="A11" s="165" t="s">
        <v>35</v>
      </c>
      <c r="B11" s="166"/>
      <c r="C11" s="15">
        <f>CloudPayments!C242</f>
        <v>142778.88</v>
      </c>
    </row>
    <row r="12" spans="1:3" x14ac:dyDescent="0.25">
      <c r="A12" s="165" t="s">
        <v>21</v>
      </c>
      <c r="B12" s="166"/>
      <c r="C12" s="15">
        <f>PayPal!D21</f>
        <v>24226.74</v>
      </c>
    </row>
    <row r="13" spans="1:3" x14ac:dyDescent="0.25">
      <c r="A13" s="165" t="s">
        <v>24</v>
      </c>
      <c r="B13" s="166"/>
      <c r="C13" s="15">
        <f>Yandex!C15</f>
        <v>20936.88</v>
      </c>
    </row>
    <row r="14" spans="1:3" x14ac:dyDescent="0.25">
      <c r="A14" s="165" t="s">
        <v>26</v>
      </c>
      <c r="B14" s="166"/>
      <c r="C14" s="15">
        <f>Qiwi!C20</f>
        <v>10754</v>
      </c>
    </row>
    <row r="15" spans="1:3" x14ac:dyDescent="0.25">
      <c r="A15" s="32" t="s">
        <v>31</v>
      </c>
      <c r="B15" s="33"/>
      <c r="C15" s="15">
        <f>Смс!C54</f>
        <v>0</v>
      </c>
    </row>
    <row r="16" spans="1:3" x14ac:dyDescent="0.25">
      <c r="A16" s="6" t="s">
        <v>20</v>
      </c>
      <c r="B16" s="6"/>
      <c r="C16" s="15">
        <f>СБ!B170</f>
        <v>556273.53</v>
      </c>
    </row>
    <row r="17" spans="1:4" x14ac:dyDescent="0.25">
      <c r="A17" s="10"/>
      <c r="B17" s="10"/>
      <c r="C17" s="16"/>
    </row>
    <row r="18" spans="1:4" x14ac:dyDescent="0.25">
      <c r="A18" s="163" t="s">
        <v>539</v>
      </c>
      <c r="B18" s="169"/>
      <c r="C18" s="142">
        <f>SUM(C19:C26)</f>
        <v>2066865.6400000001</v>
      </c>
    </row>
    <row r="19" spans="1:4" x14ac:dyDescent="0.25">
      <c r="A19" s="7" t="s">
        <v>3</v>
      </c>
      <c r="B19" s="8"/>
      <c r="C19" s="17">
        <f>SUM(Расходы!B10:B12)</f>
        <v>41408.199999999997</v>
      </c>
    </row>
    <row r="20" spans="1:4" x14ac:dyDescent="0.25">
      <c r="A20" s="6" t="s">
        <v>7</v>
      </c>
      <c r="B20" s="9"/>
      <c r="C20" s="18">
        <f>SUM(Расходы!B15:B49)</f>
        <v>351979.1</v>
      </c>
    </row>
    <row r="21" spans="1:4" x14ac:dyDescent="0.25">
      <c r="A21" s="6" t="s">
        <v>8</v>
      </c>
      <c r="B21" s="9"/>
      <c r="C21" s="18">
        <f>Расходы!B76</f>
        <v>133456</v>
      </c>
    </row>
    <row r="22" spans="1:4" x14ac:dyDescent="0.25">
      <c r="A22" s="6" t="s">
        <v>182</v>
      </c>
      <c r="B22" s="9"/>
      <c r="C22" s="18">
        <f>Расходы!B90</f>
        <v>228651.76</v>
      </c>
    </row>
    <row r="23" spans="1:4" x14ac:dyDescent="0.25">
      <c r="A23" s="161" t="s">
        <v>453</v>
      </c>
      <c r="B23" s="162"/>
      <c r="C23" s="18">
        <f>Расходы!B92+Расходы!B93</f>
        <v>36750</v>
      </c>
    </row>
    <row r="24" spans="1:4" ht="15" customHeight="1" x14ac:dyDescent="0.25">
      <c r="A24" s="161" t="s">
        <v>454</v>
      </c>
      <c r="B24" s="162"/>
      <c r="C24" s="18">
        <f>Расходы!B100</f>
        <v>939942</v>
      </c>
    </row>
    <row r="25" spans="1:4" ht="30" customHeight="1" x14ac:dyDescent="0.25">
      <c r="A25" s="161" t="s">
        <v>91</v>
      </c>
      <c r="B25" s="162"/>
      <c r="C25" s="18">
        <f>Расходы!B107</f>
        <v>84715</v>
      </c>
    </row>
    <row r="26" spans="1:4" x14ac:dyDescent="0.25">
      <c r="A26" s="6" t="s">
        <v>12</v>
      </c>
      <c r="B26" s="9"/>
      <c r="C26" s="18">
        <f>Расходы!B118</f>
        <v>249963.58</v>
      </c>
    </row>
    <row r="27" spans="1:4" x14ac:dyDescent="0.25">
      <c r="C27" s="14"/>
    </row>
    <row r="28" spans="1:4" ht="15" customHeight="1" x14ac:dyDescent="0.25">
      <c r="A28" s="163" t="s">
        <v>538</v>
      </c>
      <c r="B28" s="164"/>
      <c r="C28" s="140">
        <f>C8+C10-C18</f>
        <v>1234002.4300000002</v>
      </c>
      <c r="D28" s="22"/>
    </row>
    <row r="29" spans="1:4" x14ac:dyDescent="0.25">
      <c r="A29" s="39" t="s">
        <v>65</v>
      </c>
      <c r="B29" s="40"/>
      <c r="C29" s="41">
        <v>164137</v>
      </c>
    </row>
    <row r="30" spans="1:4" x14ac:dyDescent="0.25">
      <c r="C30" s="38"/>
    </row>
    <row r="32" spans="1:4" x14ac:dyDescent="0.25">
      <c r="C32" s="38"/>
    </row>
    <row r="34" spans="3:3" x14ac:dyDescent="0.25">
      <c r="C34" s="42"/>
    </row>
  </sheetData>
  <sheetProtection formatCells="0" formatColumns="0" formatRows="0" insertColumns="0" insertRows="0" insertHyperlinks="0" deleteColumns="0" deleteRows="0" sort="0" autoFilter="0" pivotTables="0"/>
  <mergeCells count="16">
    <mergeCell ref="B1:C1"/>
    <mergeCell ref="A18:B18"/>
    <mergeCell ref="B4:C4"/>
    <mergeCell ref="B2:C2"/>
    <mergeCell ref="B6:C6"/>
    <mergeCell ref="A12:B12"/>
    <mergeCell ref="A8:B8"/>
    <mergeCell ref="A23:B23"/>
    <mergeCell ref="A28:B28"/>
    <mergeCell ref="A10:B10"/>
    <mergeCell ref="A13:B13"/>
    <mergeCell ref="B5:C5"/>
    <mergeCell ref="A14:B14"/>
    <mergeCell ref="A11:B11"/>
    <mergeCell ref="A25:B25"/>
    <mergeCell ref="A24:B24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19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22.5703125" style="85" customWidth="1"/>
    <col min="2" max="2" width="16.42578125" style="154" customWidth="1"/>
    <col min="3" max="3" width="114.140625" style="102" customWidth="1"/>
    <col min="4" max="4" width="13.5703125" style="86" customWidth="1"/>
    <col min="5" max="256" width="8.85546875" style="86" customWidth="1"/>
    <col min="257" max="16384" width="11.42578125" style="86"/>
  </cols>
  <sheetData>
    <row r="1" spans="1:4" ht="18.75" x14ac:dyDescent="0.3">
      <c r="B1" s="175" t="s">
        <v>15</v>
      </c>
      <c r="C1" s="175"/>
    </row>
    <row r="2" spans="1:4" ht="18.75" x14ac:dyDescent="0.3">
      <c r="B2" s="175" t="s">
        <v>16</v>
      </c>
      <c r="C2" s="175"/>
    </row>
    <row r="3" spans="1:4" ht="18.75" x14ac:dyDescent="0.3">
      <c r="B3" s="176"/>
      <c r="C3" s="176"/>
    </row>
    <row r="4" spans="1:4" ht="18.75" x14ac:dyDescent="0.3">
      <c r="A4" s="85" t="s">
        <v>184</v>
      </c>
      <c r="B4" s="176" t="s">
        <v>11</v>
      </c>
      <c r="C4" s="176"/>
    </row>
    <row r="5" spans="1:4" ht="18.75" x14ac:dyDescent="0.3">
      <c r="B5" s="176" t="s">
        <v>293</v>
      </c>
      <c r="C5" s="176"/>
    </row>
    <row r="6" spans="1:4" ht="9" customHeight="1" x14ac:dyDescent="0.25">
      <c r="B6" s="143"/>
      <c r="C6" s="87"/>
    </row>
    <row r="8" spans="1:4" x14ac:dyDescent="0.25">
      <c r="A8" s="88" t="s">
        <v>4</v>
      </c>
      <c r="B8" s="144" t="s">
        <v>6</v>
      </c>
      <c r="C8" s="88" t="s">
        <v>5</v>
      </c>
    </row>
    <row r="9" spans="1:4" x14ac:dyDescent="0.25">
      <c r="A9" s="172" t="s">
        <v>3</v>
      </c>
      <c r="B9" s="173"/>
      <c r="C9" s="174"/>
    </row>
    <row r="10" spans="1:4" x14ac:dyDescent="0.25">
      <c r="A10" s="83" t="s">
        <v>197</v>
      </c>
      <c r="B10" s="145">
        <v>22648.2</v>
      </c>
      <c r="C10" s="84" t="s">
        <v>457</v>
      </c>
    </row>
    <row r="11" spans="1:4" x14ac:dyDescent="0.25">
      <c r="A11" s="83" t="s">
        <v>198</v>
      </c>
      <c r="B11" s="156">
        <v>14440</v>
      </c>
      <c r="C11" s="89" t="s">
        <v>459</v>
      </c>
      <c r="D11" s="111"/>
    </row>
    <row r="12" spans="1:4" x14ac:dyDescent="0.25">
      <c r="A12" s="83" t="s">
        <v>200</v>
      </c>
      <c r="B12" s="145">
        <v>4320</v>
      </c>
      <c r="C12" s="84" t="s">
        <v>545</v>
      </c>
    </row>
    <row r="13" spans="1:4" x14ac:dyDescent="0.25">
      <c r="A13" s="119" t="s">
        <v>525</v>
      </c>
      <c r="B13" s="146">
        <f>SUM(B10:B12)</f>
        <v>41408.199999999997</v>
      </c>
      <c r="C13" s="84"/>
    </row>
    <row r="14" spans="1:4" x14ac:dyDescent="0.25">
      <c r="A14" s="172" t="s">
        <v>7</v>
      </c>
      <c r="B14" s="173"/>
      <c r="C14" s="174"/>
    </row>
    <row r="15" spans="1:4" x14ac:dyDescent="0.25">
      <c r="A15" s="83" t="s">
        <v>188</v>
      </c>
      <c r="B15" s="145">
        <v>16928.900000000001</v>
      </c>
      <c r="C15" s="89" t="s">
        <v>458</v>
      </c>
    </row>
    <row r="16" spans="1:4" x14ac:dyDescent="0.25">
      <c r="A16" s="83" t="s">
        <v>189</v>
      </c>
      <c r="B16" s="145">
        <v>56593.7</v>
      </c>
      <c r="C16" s="89" t="s">
        <v>547</v>
      </c>
    </row>
    <row r="17" spans="1:3" x14ac:dyDescent="0.25">
      <c r="A17" s="83" t="s">
        <v>192</v>
      </c>
      <c r="B17" s="145">
        <v>5944</v>
      </c>
      <c r="C17" s="89" t="s">
        <v>548</v>
      </c>
    </row>
    <row r="18" spans="1:3" x14ac:dyDescent="0.25">
      <c r="A18" s="83" t="s">
        <v>194</v>
      </c>
      <c r="B18" s="145">
        <v>3800</v>
      </c>
      <c r="C18" s="89" t="s">
        <v>549</v>
      </c>
    </row>
    <row r="19" spans="1:3" x14ac:dyDescent="0.25">
      <c r="A19" s="83" t="s">
        <v>196</v>
      </c>
      <c r="B19" s="145">
        <v>3410</v>
      </c>
      <c r="C19" s="89" t="s">
        <v>557</v>
      </c>
    </row>
    <row r="20" spans="1:3" x14ac:dyDescent="0.25">
      <c r="A20" s="83" t="s">
        <v>196</v>
      </c>
      <c r="B20" s="145">
        <v>3842</v>
      </c>
      <c r="C20" s="89" t="s">
        <v>482</v>
      </c>
    </row>
    <row r="21" spans="1:3" x14ac:dyDescent="0.25">
      <c r="A21" s="83" t="s">
        <v>196</v>
      </c>
      <c r="B21" s="145">
        <v>7046</v>
      </c>
      <c r="C21" s="89" t="s">
        <v>483</v>
      </c>
    </row>
    <row r="22" spans="1:3" x14ac:dyDescent="0.25">
      <c r="A22" s="83" t="s">
        <v>197</v>
      </c>
      <c r="B22" s="145">
        <v>1277</v>
      </c>
      <c r="C22" s="89" t="s">
        <v>484</v>
      </c>
    </row>
    <row r="23" spans="1:3" x14ac:dyDescent="0.25">
      <c r="A23" s="83" t="s">
        <v>197</v>
      </c>
      <c r="B23" s="145">
        <v>5639</v>
      </c>
      <c r="C23" s="89" t="s">
        <v>483</v>
      </c>
    </row>
    <row r="24" spans="1:3" x14ac:dyDescent="0.25">
      <c r="A24" s="83" t="s">
        <v>198</v>
      </c>
      <c r="B24" s="145">
        <v>4500</v>
      </c>
      <c r="C24" s="89" t="s">
        <v>553</v>
      </c>
    </row>
    <row r="25" spans="1:3" x14ac:dyDescent="0.25">
      <c r="A25" s="83" t="s">
        <v>198</v>
      </c>
      <c r="B25" s="145">
        <v>480</v>
      </c>
      <c r="C25" s="89" t="s">
        <v>554</v>
      </c>
    </row>
    <row r="26" spans="1:3" x14ac:dyDescent="0.25">
      <c r="A26" s="83" t="s">
        <v>198</v>
      </c>
      <c r="B26" s="145">
        <v>1200</v>
      </c>
      <c r="C26" s="89" t="s">
        <v>552</v>
      </c>
    </row>
    <row r="27" spans="1:3" x14ac:dyDescent="0.25">
      <c r="A27" s="83" t="s">
        <v>198</v>
      </c>
      <c r="B27" s="145">
        <v>3200</v>
      </c>
      <c r="C27" s="89" t="s">
        <v>546</v>
      </c>
    </row>
    <row r="28" spans="1:3" x14ac:dyDescent="0.25">
      <c r="A28" s="83" t="s">
        <v>198</v>
      </c>
      <c r="B28" s="145">
        <v>3960</v>
      </c>
      <c r="C28" s="89" t="s">
        <v>555</v>
      </c>
    </row>
    <row r="29" spans="1:3" x14ac:dyDescent="0.25">
      <c r="A29" s="83" t="s">
        <v>198</v>
      </c>
      <c r="B29" s="145">
        <v>4200</v>
      </c>
      <c r="C29" s="89" t="s">
        <v>550</v>
      </c>
    </row>
    <row r="30" spans="1:3" x14ac:dyDescent="0.25">
      <c r="A30" s="83" t="s">
        <v>198</v>
      </c>
      <c r="B30" s="145">
        <v>5810</v>
      </c>
      <c r="C30" s="89" t="s">
        <v>556</v>
      </c>
    </row>
    <row r="31" spans="1:3" x14ac:dyDescent="0.25">
      <c r="A31" s="83" t="s">
        <v>199</v>
      </c>
      <c r="B31" s="145">
        <v>2256</v>
      </c>
      <c r="C31" s="89" t="s">
        <v>483</v>
      </c>
    </row>
    <row r="32" spans="1:3" x14ac:dyDescent="0.25">
      <c r="A32" s="83" t="s">
        <v>199</v>
      </c>
      <c r="B32" s="145">
        <v>4113</v>
      </c>
      <c r="C32" s="89" t="s">
        <v>482</v>
      </c>
    </row>
    <row r="33" spans="1:3" x14ac:dyDescent="0.25">
      <c r="A33" s="83" t="s">
        <v>199</v>
      </c>
      <c r="B33" s="145">
        <v>5115</v>
      </c>
      <c r="C33" s="89" t="s">
        <v>558</v>
      </c>
    </row>
    <row r="34" spans="1:3" x14ac:dyDescent="0.25">
      <c r="A34" s="83" t="s">
        <v>199</v>
      </c>
      <c r="B34" s="145">
        <v>15869.5</v>
      </c>
      <c r="C34" s="89" t="s">
        <v>551</v>
      </c>
    </row>
    <row r="35" spans="1:3" x14ac:dyDescent="0.25">
      <c r="A35" s="83" t="s">
        <v>204</v>
      </c>
      <c r="B35" s="145">
        <v>2818</v>
      </c>
      <c r="C35" s="89" t="s">
        <v>485</v>
      </c>
    </row>
    <row r="36" spans="1:3" x14ac:dyDescent="0.25">
      <c r="A36" s="83" t="s">
        <v>205</v>
      </c>
      <c r="B36" s="145">
        <v>1445</v>
      </c>
      <c r="C36" s="89" t="s">
        <v>486</v>
      </c>
    </row>
    <row r="37" spans="1:3" x14ac:dyDescent="0.25">
      <c r="A37" s="83" t="s">
        <v>205</v>
      </c>
      <c r="B37" s="145">
        <v>2108</v>
      </c>
      <c r="C37" s="89" t="s">
        <v>530</v>
      </c>
    </row>
    <row r="38" spans="1:3" x14ac:dyDescent="0.25">
      <c r="A38" s="83" t="s">
        <v>205</v>
      </c>
      <c r="B38" s="145">
        <v>3604</v>
      </c>
      <c r="C38" s="89" t="s">
        <v>527</v>
      </c>
    </row>
    <row r="39" spans="1:3" x14ac:dyDescent="0.25">
      <c r="A39" s="83" t="s">
        <v>205</v>
      </c>
      <c r="B39" s="145">
        <v>3978</v>
      </c>
      <c r="C39" s="89" t="s">
        <v>528</v>
      </c>
    </row>
    <row r="40" spans="1:3" x14ac:dyDescent="0.25">
      <c r="A40" s="83" t="s">
        <v>205</v>
      </c>
      <c r="B40" s="145">
        <v>4925</v>
      </c>
      <c r="C40" s="89" t="s">
        <v>529</v>
      </c>
    </row>
    <row r="41" spans="1:3" x14ac:dyDescent="0.25">
      <c r="A41" s="83" t="s">
        <v>205</v>
      </c>
      <c r="B41" s="145">
        <v>8600</v>
      </c>
      <c r="C41" s="89" t="s">
        <v>530</v>
      </c>
    </row>
    <row r="42" spans="1:3" x14ac:dyDescent="0.25">
      <c r="A42" s="83" t="s">
        <v>205</v>
      </c>
      <c r="B42" s="145">
        <v>11796</v>
      </c>
      <c r="C42" s="89" t="s">
        <v>559</v>
      </c>
    </row>
    <row r="43" spans="1:3" x14ac:dyDescent="0.25">
      <c r="A43" s="83" t="s">
        <v>206</v>
      </c>
      <c r="B43" s="145">
        <v>4746</v>
      </c>
      <c r="C43" s="89" t="s">
        <v>487</v>
      </c>
    </row>
    <row r="44" spans="1:3" x14ac:dyDescent="0.25">
      <c r="A44" s="83" t="s">
        <v>206</v>
      </c>
      <c r="B44" s="145">
        <v>4890</v>
      </c>
      <c r="C44" s="89" t="s">
        <v>488</v>
      </c>
    </row>
    <row r="45" spans="1:3" x14ac:dyDescent="0.25">
      <c r="A45" s="83" t="s">
        <v>206</v>
      </c>
      <c r="B45" s="145">
        <v>8195</v>
      </c>
      <c r="C45" s="89" t="s">
        <v>489</v>
      </c>
    </row>
    <row r="46" spans="1:3" x14ac:dyDescent="0.25">
      <c r="A46" s="83" t="s">
        <v>206</v>
      </c>
      <c r="B46" s="145">
        <v>73509</v>
      </c>
      <c r="C46" s="89" t="s">
        <v>560</v>
      </c>
    </row>
    <row r="47" spans="1:3" x14ac:dyDescent="0.25">
      <c r="A47" s="83" t="s">
        <v>209</v>
      </c>
      <c r="B47" s="145">
        <v>5312.5</v>
      </c>
      <c r="C47" s="89" t="s">
        <v>490</v>
      </c>
    </row>
    <row r="48" spans="1:3" x14ac:dyDescent="0.25">
      <c r="A48" s="83" t="s">
        <v>210</v>
      </c>
      <c r="B48" s="145">
        <v>8698</v>
      </c>
      <c r="C48" s="89" t="s">
        <v>561</v>
      </c>
    </row>
    <row r="49" spans="1:3" x14ac:dyDescent="0.25">
      <c r="A49" s="83" t="s">
        <v>211</v>
      </c>
      <c r="B49" s="145">
        <v>52170.5</v>
      </c>
      <c r="C49" s="89" t="s">
        <v>491</v>
      </c>
    </row>
    <row r="50" spans="1:3" ht="15" customHeight="1" x14ac:dyDescent="0.25">
      <c r="A50" s="119" t="s">
        <v>525</v>
      </c>
      <c r="B50" s="147">
        <f>SUM(B15:B49)</f>
        <v>351979.1</v>
      </c>
      <c r="C50" s="84"/>
    </row>
    <row r="51" spans="1:3" x14ac:dyDescent="0.25">
      <c r="A51" s="172" t="s">
        <v>8</v>
      </c>
      <c r="B51" s="173"/>
      <c r="C51" s="174"/>
    </row>
    <row r="52" spans="1:3" x14ac:dyDescent="0.25">
      <c r="A52" s="90">
        <v>43223</v>
      </c>
      <c r="B52" s="145">
        <v>9550</v>
      </c>
      <c r="C52" s="89" t="s">
        <v>562</v>
      </c>
    </row>
    <row r="53" spans="1:3" x14ac:dyDescent="0.25">
      <c r="A53" s="83" t="s">
        <v>192</v>
      </c>
      <c r="B53" s="145">
        <v>16000</v>
      </c>
      <c r="C53" s="84" t="s">
        <v>563</v>
      </c>
    </row>
    <row r="54" spans="1:3" x14ac:dyDescent="0.25">
      <c r="A54" s="83" t="s">
        <v>192</v>
      </c>
      <c r="B54" s="145">
        <v>1000</v>
      </c>
      <c r="C54" s="84" t="s">
        <v>574</v>
      </c>
    </row>
    <row r="55" spans="1:3" x14ac:dyDescent="0.25">
      <c r="A55" s="83" t="s">
        <v>192</v>
      </c>
      <c r="B55" s="145">
        <v>1200</v>
      </c>
      <c r="C55" s="84" t="s">
        <v>575</v>
      </c>
    </row>
    <row r="56" spans="1:3" x14ac:dyDescent="0.25">
      <c r="A56" s="83" t="s">
        <v>193</v>
      </c>
      <c r="B56" s="145">
        <v>3500</v>
      </c>
      <c r="C56" s="84" t="s">
        <v>564</v>
      </c>
    </row>
    <row r="57" spans="1:3" x14ac:dyDescent="0.25">
      <c r="A57" s="83" t="s">
        <v>194</v>
      </c>
      <c r="B57" s="145">
        <v>3550</v>
      </c>
      <c r="C57" s="84" t="s">
        <v>492</v>
      </c>
    </row>
    <row r="58" spans="1:3" x14ac:dyDescent="0.25">
      <c r="A58" s="83" t="s">
        <v>194</v>
      </c>
      <c r="B58" s="145">
        <v>4310</v>
      </c>
      <c r="C58" s="84" t="s">
        <v>531</v>
      </c>
    </row>
    <row r="59" spans="1:3" x14ac:dyDescent="0.25">
      <c r="A59" s="83" t="s">
        <v>196</v>
      </c>
      <c r="B59" s="145">
        <v>4600</v>
      </c>
      <c r="C59" s="84" t="s">
        <v>565</v>
      </c>
    </row>
    <row r="60" spans="1:3" x14ac:dyDescent="0.25">
      <c r="A60" s="83" t="s">
        <v>196</v>
      </c>
      <c r="B60" s="145">
        <v>6100</v>
      </c>
      <c r="C60" s="84" t="s">
        <v>566</v>
      </c>
    </row>
    <row r="61" spans="1:3" x14ac:dyDescent="0.25">
      <c r="A61" s="83" t="s">
        <v>198</v>
      </c>
      <c r="B61" s="145">
        <v>1200</v>
      </c>
      <c r="C61" s="84" t="s">
        <v>567</v>
      </c>
    </row>
    <row r="62" spans="1:3" x14ac:dyDescent="0.25">
      <c r="A62" s="83" t="s">
        <v>198</v>
      </c>
      <c r="B62" s="145">
        <v>2500</v>
      </c>
      <c r="C62" s="84" t="s">
        <v>493</v>
      </c>
    </row>
    <row r="63" spans="1:3" x14ac:dyDescent="0.25">
      <c r="A63" s="83" t="s">
        <v>198</v>
      </c>
      <c r="B63" s="145">
        <v>3000</v>
      </c>
      <c r="C63" s="84" t="s">
        <v>494</v>
      </c>
    </row>
    <row r="64" spans="1:3" x14ac:dyDescent="0.25">
      <c r="A64" s="83" t="s">
        <v>198</v>
      </c>
      <c r="B64" s="145">
        <v>3920</v>
      </c>
      <c r="C64" s="84" t="s">
        <v>568</v>
      </c>
    </row>
    <row r="65" spans="1:4" ht="15.75" customHeight="1" x14ac:dyDescent="0.25">
      <c r="A65" s="83" t="s">
        <v>198</v>
      </c>
      <c r="B65" s="145">
        <v>7120</v>
      </c>
      <c r="C65" s="84" t="s">
        <v>569</v>
      </c>
    </row>
    <row r="66" spans="1:4" x14ac:dyDescent="0.25">
      <c r="A66" s="83" t="s">
        <v>209</v>
      </c>
      <c r="B66" s="145">
        <v>1000</v>
      </c>
      <c r="C66" s="84" t="s">
        <v>570</v>
      </c>
    </row>
    <row r="67" spans="1:4" x14ac:dyDescent="0.25">
      <c r="A67" s="83" t="s">
        <v>209</v>
      </c>
      <c r="B67" s="145">
        <v>1000</v>
      </c>
      <c r="C67" s="84" t="s">
        <v>495</v>
      </c>
    </row>
    <row r="68" spans="1:4" x14ac:dyDescent="0.25">
      <c r="A68" s="83" t="s">
        <v>209</v>
      </c>
      <c r="B68" s="145">
        <v>3000</v>
      </c>
      <c r="C68" s="84" t="s">
        <v>571</v>
      </c>
    </row>
    <row r="69" spans="1:4" x14ac:dyDescent="0.25">
      <c r="A69" s="83" t="s">
        <v>209</v>
      </c>
      <c r="B69" s="145">
        <v>3000</v>
      </c>
      <c r="C69" s="84" t="s">
        <v>572</v>
      </c>
    </row>
    <row r="70" spans="1:4" x14ac:dyDescent="0.25">
      <c r="A70" s="90">
        <v>43250</v>
      </c>
      <c r="B70" s="145">
        <v>2100</v>
      </c>
      <c r="C70" s="155" t="s">
        <v>496</v>
      </c>
    </row>
    <row r="71" spans="1:4" x14ac:dyDescent="0.25">
      <c r="A71" s="83" t="s">
        <v>211</v>
      </c>
      <c r="B71" s="145">
        <v>3600</v>
      </c>
      <c r="C71" s="84" t="s">
        <v>573</v>
      </c>
    </row>
    <row r="72" spans="1:4" x14ac:dyDescent="0.25">
      <c r="A72" s="114">
        <v>43221</v>
      </c>
      <c r="B72" s="118">
        <v>11555</v>
      </c>
      <c r="C72" s="116" t="s">
        <v>511</v>
      </c>
      <c r="D72" s="111"/>
    </row>
    <row r="73" spans="1:4" x14ac:dyDescent="0.25">
      <c r="A73" s="114">
        <v>43221</v>
      </c>
      <c r="B73" s="118">
        <v>8798</v>
      </c>
      <c r="C73" s="116" t="s">
        <v>512</v>
      </c>
      <c r="D73" s="111"/>
    </row>
    <row r="74" spans="1:4" x14ac:dyDescent="0.25">
      <c r="A74" s="114">
        <v>43221</v>
      </c>
      <c r="B74" s="118">
        <v>23055</v>
      </c>
      <c r="C74" s="116" t="s">
        <v>513</v>
      </c>
    </row>
    <row r="75" spans="1:4" x14ac:dyDescent="0.25">
      <c r="A75" s="114">
        <v>43221</v>
      </c>
      <c r="B75" s="118">
        <v>8798</v>
      </c>
      <c r="C75" s="116" t="s">
        <v>514</v>
      </c>
    </row>
    <row r="76" spans="1:4" x14ac:dyDescent="0.25">
      <c r="A76" s="119" t="s">
        <v>525</v>
      </c>
      <c r="B76" s="147">
        <f>SUM(B52:B75)</f>
        <v>133456</v>
      </c>
      <c r="C76" s="84"/>
    </row>
    <row r="77" spans="1:4" x14ac:dyDescent="0.25">
      <c r="A77" s="177" t="s">
        <v>183</v>
      </c>
      <c r="B77" s="178"/>
      <c r="C77" s="179"/>
    </row>
    <row r="78" spans="1:4" x14ac:dyDescent="0.25">
      <c r="A78" s="83" t="s">
        <v>197</v>
      </c>
      <c r="B78" s="148">
        <v>81420</v>
      </c>
      <c r="C78" s="91" t="s">
        <v>497</v>
      </c>
    </row>
    <row r="79" spans="1:4" x14ac:dyDescent="0.25">
      <c r="A79" s="90">
        <v>43237</v>
      </c>
      <c r="B79" s="145">
        <v>3004.9</v>
      </c>
      <c r="C79" s="89" t="s">
        <v>532</v>
      </c>
    </row>
    <row r="80" spans="1:4" x14ac:dyDescent="0.25">
      <c r="A80" s="90">
        <v>43237</v>
      </c>
      <c r="B80" s="145">
        <v>8000</v>
      </c>
      <c r="C80" s="89" t="s">
        <v>533</v>
      </c>
    </row>
    <row r="81" spans="1:3" ht="15" customHeight="1" x14ac:dyDescent="0.25">
      <c r="A81" s="83" t="s">
        <v>202</v>
      </c>
      <c r="B81" s="145">
        <v>7630</v>
      </c>
      <c r="C81" s="84" t="s">
        <v>498</v>
      </c>
    </row>
    <row r="82" spans="1:3" x14ac:dyDescent="0.25">
      <c r="A82" s="92" t="s">
        <v>203</v>
      </c>
      <c r="B82" s="145">
        <v>2500</v>
      </c>
      <c r="C82" s="93" t="s">
        <v>479</v>
      </c>
    </row>
    <row r="83" spans="1:3" x14ac:dyDescent="0.25">
      <c r="A83" s="83" t="s">
        <v>210</v>
      </c>
      <c r="B83" s="145">
        <v>11770</v>
      </c>
      <c r="C83" s="84" t="s">
        <v>460</v>
      </c>
    </row>
    <row r="84" spans="1:3" s="94" customFormat="1" x14ac:dyDescent="0.25">
      <c r="A84" s="83" t="s">
        <v>211</v>
      </c>
      <c r="B84" s="145">
        <v>1560</v>
      </c>
      <c r="C84" s="84" t="s">
        <v>461</v>
      </c>
    </row>
    <row r="85" spans="1:3" s="94" customFormat="1" x14ac:dyDescent="0.25">
      <c r="A85" s="95">
        <v>43251</v>
      </c>
      <c r="B85" s="149">
        <v>2142.86</v>
      </c>
      <c r="C85" s="96" t="s">
        <v>499</v>
      </c>
    </row>
    <row r="86" spans="1:3" s="51" customFormat="1" x14ac:dyDescent="0.25">
      <c r="A86" s="114">
        <v>43221</v>
      </c>
      <c r="B86" s="118">
        <v>24720</v>
      </c>
      <c r="C86" s="116" t="s">
        <v>511</v>
      </c>
    </row>
    <row r="87" spans="1:3" s="51" customFormat="1" x14ac:dyDescent="0.25">
      <c r="A87" s="114">
        <v>43221</v>
      </c>
      <c r="B87" s="118">
        <v>18592</v>
      </c>
      <c r="C87" s="116" t="s">
        <v>512</v>
      </c>
    </row>
    <row r="88" spans="1:3" s="51" customFormat="1" x14ac:dyDescent="0.25">
      <c r="A88" s="114">
        <v>43221</v>
      </c>
      <c r="B88" s="118">
        <f>24000+24720</f>
        <v>48720</v>
      </c>
      <c r="C88" s="116" t="s">
        <v>513</v>
      </c>
    </row>
    <row r="89" spans="1:3" s="51" customFormat="1" x14ac:dyDescent="0.25">
      <c r="A89" s="114">
        <v>43221</v>
      </c>
      <c r="B89" s="118">
        <v>18592</v>
      </c>
      <c r="C89" s="116" t="s">
        <v>514</v>
      </c>
    </row>
    <row r="90" spans="1:3" s="94" customFormat="1" x14ac:dyDescent="0.25">
      <c r="A90" s="119" t="s">
        <v>525</v>
      </c>
      <c r="B90" s="150">
        <f>SUM(B78:B89)</f>
        <v>228651.76</v>
      </c>
      <c r="C90" s="96"/>
    </row>
    <row r="91" spans="1:3" s="94" customFormat="1" x14ac:dyDescent="0.25">
      <c r="A91" s="171" t="s">
        <v>92</v>
      </c>
      <c r="B91" s="171"/>
      <c r="C91" s="171"/>
    </row>
    <row r="92" spans="1:3" s="94" customFormat="1" x14ac:dyDescent="0.25">
      <c r="A92" s="83" t="s">
        <v>188</v>
      </c>
      <c r="B92" s="145">
        <v>18750</v>
      </c>
      <c r="C92" s="89" t="s">
        <v>289</v>
      </c>
    </row>
    <row r="93" spans="1:3" s="94" customFormat="1" x14ac:dyDescent="0.25">
      <c r="A93" s="83" t="s">
        <v>210</v>
      </c>
      <c r="B93" s="145">
        <v>18000</v>
      </c>
      <c r="C93" s="84" t="s">
        <v>290</v>
      </c>
    </row>
    <row r="94" spans="1:3" s="94" customFormat="1" x14ac:dyDescent="0.25">
      <c r="A94" s="119" t="s">
        <v>525</v>
      </c>
      <c r="B94" s="147">
        <f>SUM(B92:B93)</f>
        <v>36750</v>
      </c>
      <c r="C94" s="84"/>
    </row>
    <row r="95" spans="1:3" s="94" customFormat="1" x14ac:dyDescent="0.25">
      <c r="A95" s="171" t="s">
        <v>454</v>
      </c>
      <c r="B95" s="171"/>
      <c r="C95" s="171"/>
    </row>
    <row r="96" spans="1:3" x14ac:dyDescent="0.25">
      <c r="A96" s="83" t="s">
        <v>205</v>
      </c>
      <c r="B96" s="145">
        <v>2850</v>
      </c>
      <c r="C96" s="89" t="s">
        <v>500</v>
      </c>
    </row>
    <row r="97" spans="1:4" x14ac:dyDescent="0.25">
      <c r="A97" s="90">
        <v>43249</v>
      </c>
      <c r="B97" s="145">
        <v>2360</v>
      </c>
      <c r="C97" s="89" t="s">
        <v>504</v>
      </c>
    </row>
    <row r="98" spans="1:4" x14ac:dyDescent="0.25">
      <c r="A98" s="83" t="s">
        <v>211</v>
      </c>
      <c r="B98" s="145">
        <v>921602</v>
      </c>
      <c r="C98" s="84" t="s">
        <v>524</v>
      </c>
      <c r="D98" s="111"/>
    </row>
    <row r="99" spans="1:4" x14ac:dyDescent="0.25">
      <c r="A99" s="83" t="s">
        <v>211</v>
      </c>
      <c r="B99" s="145">
        <v>13130</v>
      </c>
      <c r="C99" s="84" t="s">
        <v>576</v>
      </c>
    </row>
    <row r="100" spans="1:4" x14ac:dyDescent="0.25">
      <c r="A100" s="119" t="s">
        <v>525</v>
      </c>
      <c r="B100" s="147">
        <f>SUM(B96:B99)</f>
        <v>939942</v>
      </c>
      <c r="C100" s="84"/>
    </row>
    <row r="101" spans="1:4" x14ac:dyDescent="0.25">
      <c r="A101" s="171" t="s">
        <v>91</v>
      </c>
      <c r="B101" s="171"/>
      <c r="C101" s="171"/>
    </row>
    <row r="102" spans="1:4" ht="15" customHeight="1" x14ac:dyDescent="0.25">
      <c r="A102" s="95">
        <v>43250</v>
      </c>
      <c r="B102" s="149">
        <v>349</v>
      </c>
      <c r="C102" s="96" t="s">
        <v>480</v>
      </c>
    </row>
    <row r="103" spans="1:4" s="51" customFormat="1" ht="15" customHeight="1" x14ac:dyDescent="0.25">
      <c r="A103" s="114">
        <v>43221</v>
      </c>
      <c r="B103" s="118">
        <f>11555+9150</f>
        <v>20705</v>
      </c>
      <c r="C103" s="116" t="s">
        <v>515</v>
      </c>
    </row>
    <row r="104" spans="1:4" s="51" customFormat="1" ht="15" customHeight="1" x14ac:dyDescent="0.25">
      <c r="A104" s="114">
        <v>43221</v>
      </c>
      <c r="B104" s="118">
        <v>13778</v>
      </c>
      <c r="C104" s="116" t="s">
        <v>516</v>
      </c>
    </row>
    <row r="105" spans="1:4" s="51" customFormat="1" ht="15" customHeight="1" x14ac:dyDescent="0.25">
      <c r="A105" s="114">
        <v>43221</v>
      </c>
      <c r="B105" s="118">
        <f>23055+13050</f>
        <v>36105</v>
      </c>
      <c r="C105" s="116" t="s">
        <v>517</v>
      </c>
    </row>
    <row r="106" spans="1:4" s="51" customFormat="1" ht="15" customHeight="1" x14ac:dyDescent="0.25">
      <c r="A106" s="114">
        <v>43221</v>
      </c>
      <c r="B106" s="118">
        <v>13778</v>
      </c>
      <c r="C106" s="116" t="s">
        <v>518</v>
      </c>
    </row>
    <row r="107" spans="1:4" x14ac:dyDescent="0.25">
      <c r="A107" s="119" t="s">
        <v>525</v>
      </c>
      <c r="B107" s="150">
        <f>SUM(B102:B106)</f>
        <v>84715</v>
      </c>
      <c r="C107" s="96"/>
    </row>
    <row r="108" spans="1:4" x14ac:dyDescent="0.25">
      <c r="A108" s="98" t="s">
        <v>12</v>
      </c>
      <c r="B108" s="151"/>
      <c r="C108" s="99"/>
    </row>
    <row r="109" spans="1:4" x14ac:dyDescent="0.25">
      <c r="A109" s="83" t="s">
        <v>188</v>
      </c>
      <c r="B109" s="145">
        <v>400</v>
      </c>
      <c r="C109" s="84" t="s">
        <v>212</v>
      </c>
      <c r="D109" s="111"/>
    </row>
    <row r="110" spans="1:4" x14ac:dyDescent="0.25">
      <c r="A110" s="95">
        <v>43223</v>
      </c>
      <c r="B110" s="149">
        <f>28000</f>
        <v>28000</v>
      </c>
      <c r="C110" s="97" t="s">
        <v>526</v>
      </c>
    </row>
    <row r="111" spans="1:4" x14ac:dyDescent="0.25">
      <c r="A111" s="95">
        <v>43224</v>
      </c>
      <c r="B111" s="149">
        <v>272</v>
      </c>
      <c r="C111" s="96" t="s">
        <v>291</v>
      </c>
    </row>
    <row r="112" spans="1:4" x14ac:dyDescent="0.25">
      <c r="A112" s="114">
        <v>43221</v>
      </c>
      <c r="B112" s="152">
        <v>8629.51</v>
      </c>
      <c r="C112" s="100" t="s">
        <v>77</v>
      </c>
    </row>
    <row r="113" spans="1:3" s="51" customFormat="1" x14ac:dyDescent="0.25">
      <c r="A113" s="114">
        <v>43221</v>
      </c>
      <c r="B113" s="118">
        <f>13671.29+27800</f>
        <v>41471.29</v>
      </c>
      <c r="C113" s="117" t="s">
        <v>519</v>
      </c>
    </row>
    <row r="114" spans="1:3" s="51" customFormat="1" x14ac:dyDescent="0.25">
      <c r="A114" s="114">
        <v>43221</v>
      </c>
      <c r="B114" s="118">
        <v>28457.29</v>
      </c>
      <c r="C114" s="117" t="s">
        <v>520</v>
      </c>
    </row>
    <row r="115" spans="1:3" s="51" customFormat="1" x14ac:dyDescent="0.25">
      <c r="A115" s="114">
        <v>43221</v>
      </c>
      <c r="B115" s="118">
        <f>26100+60750</f>
        <v>86850</v>
      </c>
      <c r="C115" s="117" t="s">
        <v>521</v>
      </c>
    </row>
    <row r="116" spans="1:3" s="51" customFormat="1" x14ac:dyDescent="0.25">
      <c r="A116" s="114">
        <v>43221</v>
      </c>
      <c r="B116" s="118">
        <v>33200</v>
      </c>
      <c r="C116" s="117" t="s">
        <v>522</v>
      </c>
    </row>
    <row r="117" spans="1:3" s="51" customFormat="1" x14ac:dyDescent="0.25">
      <c r="A117" s="114">
        <v>43221</v>
      </c>
      <c r="B117" s="118">
        <v>22683.49</v>
      </c>
      <c r="C117" s="115" t="s">
        <v>523</v>
      </c>
    </row>
    <row r="118" spans="1:3" x14ac:dyDescent="0.25">
      <c r="A118" s="119" t="s">
        <v>525</v>
      </c>
      <c r="B118" s="153">
        <f>SUM(B109:B117)</f>
        <v>249963.58</v>
      </c>
      <c r="C118" s="100"/>
    </row>
    <row r="119" spans="1:3" x14ac:dyDescent="0.25">
      <c r="A119" s="101" t="s">
        <v>577</v>
      </c>
      <c r="B119" s="153">
        <f>B118+B107+B100+B94+B90+B76+B50+B13</f>
        <v>2066865.64</v>
      </c>
      <c r="C119" s="100"/>
    </row>
  </sheetData>
  <sheetProtection formatCells="0" formatColumns="0" formatRows="0" insertColumns="0" insertRows="0" insertHyperlinks="0" deleteColumns="0" deleteRows="0" sort="0" autoFilter="0" pivotTables="0"/>
  <mergeCells count="12">
    <mergeCell ref="A95:C95"/>
    <mergeCell ref="A9:C9"/>
    <mergeCell ref="A51:C51"/>
    <mergeCell ref="A101:C101"/>
    <mergeCell ref="B1:C1"/>
    <mergeCell ref="A91:C91"/>
    <mergeCell ref="B2:C2"/>
    <mergeCell ref="B3:C3"/>
    <mergeCell ref="B4:C4"/>
    <mergeCell ref="B5:C5"/>
    <mergeCell ref="A14:C14"/>
    <mergeCell ref="A77:C77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43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2" width="20.7109375" style="1" customWidth="1"/>
    <col min="3" max="3" width="13.7109375" style="2" customWidth="1"/>
    <col min="4" max="4" width="28.28515625" style="4" customWidth="1"/>
    <col min="5" max="5" width="60.7109375" customWidth="1"/>
    <col min="6" max="256" width="8.85546875" customWidth="1"/>
  </cols>
  <sheetData>
    <row r="1" spans="1:5" ht="18.75" x14ac:dyDescent="0.3">
      <c r="C1" s="182" t="s">
        <v>15</v>
      </c>
      <c r="D1" s="182"/>
      <c r="E1" s="182"/>
    </row>
    <row r="2" spans="1:5" ht="18.75" x14ac:dyDescent="0.3">
      <c r="C2" s="182" t="s">
        <v>16</v>
      </c>
      <c r="D2" s="182"/>
      <c r="E2" s="182"/>
    </row>
    <row r="3" spans="1:5" ht="18" customHeight="1" x14ac:dyDescent="0.3">
      <c r="C3" s="136"/>
      <c r="D3" s="56"/>
    </row>
    <row r="4" spans="1:5" ht="18.75" x14ac:dyDescent="0.25">
      <c r="C4" s="183" t="s">
        <v>9</v>
      </c>
      <c r="D4" s="183"/>
      <c r="E4" s="183"/>
    </row>
    <row r="5" spans="1:5" ht="18.75" x14ac:dyDescent="0.25">
      <c r="C5" s="183" t="s">
        <v>33</v>
      </c>
      <c r="D5" s="183"/>
      <c r="E5" s="183"/>
    </row>
    <row r="6" spans="1:5" ht="18.75" x14ac:dyDescent="0.3">
      <c r="C6" s="184" t="s">
        <v>293</v>
      </c>
      <c r="D6" s="184"/>
      <c r="E6" s="184"/>
    </row>
    <row r="8" spans="1:5" ht="30" customHeight="1" x14ac:dyDescent="0.25">
      <c r="A8" s="23" t="s">
        <v>13</v>
      </c>
      <c r="B8" s="24" t="s">
        <v>19</v>
      </c>
      <c r="C8" s="25" t="s">
        <v>68</v>
      </c>
      <c r="D8" s="28" t="s">
        <v>1</v>
      </c>
      <c r="E8" s="12" t="s">
        <v>5</v>
      </c>
    </row>
    <row r="9" spans="1:5" x14ac:dyDescent="0.25">
      <c r="A9" s="61">
        <v>43218.378483796296</v>
      </c>
      <c r="B9" s="62">
        <v>43223</v>
      </c>
      <c r="C9" s="157">
        <v>500</v>
      </c>
      <c r="D9" s="63" t="s">
        <v>74</v>
      </c>
      <c r="E9" s="64" t="s">
        <v>67</v>
      </c>
    </row>
    <row r="10" spans="1:5" x14ac:dyDescent="0.25">
      <c r="A10" s="61">
        <v>43218.611122685186</v>
      </c>
      <c r="B10" s="62">
        <v>43223</v>
      </c>
      <c r="C10" s="157">
        <v>1000</v>
      </c>
      <c r="D10" s="63" t="s">
        <v>89</v>
      </c>
      <c r="E10" s="64" t="s">
        <v>38</v>
      </c>
    </row>
    <row r="11" spans="1:5" x14ac:dyDescent="0.25">
      <c r="A11" s="61">
        <v>43218.618078703701</v>
      </c>
      <c r="B11" s="62">
        <v>43223</v>
      </c>
      <c r="C11" s="157">
        <v>200</v>
      </c>
      <c r="D11" s="63" t="s">
        <v>90</v>
      </c>
      <c r="E11" s="64" t="s">
        <v>38</v>
      </c>
    </row>
    <row r="12" spans="1:5" x14ac:dyDescent="0.25">
      <c r="A12" s="61">
        <v>43218.638912037037</v>
      </c>
      <c r="B12" s="62">
        <v>43223</v>
      </c>
      <c r="C12" s="157">
        <v>500</v>
      </c>
      <c r="D12" s="63" t="s">
        <v>108</v>
      </c>
      <c r="E12" s="64" t="s">
        <v>38</v>
      </c>
    </row>
    <row r="13" spans="1:5" x14ac:dyDescent="0.25">
      <c r="A13" s="61">
        <v>43218.711828703701</v>
      </c>
      <c r="B13" s="62">
        <v>43223</v>
      </c>
      <c r="C13" s="157">
        <v>100</v>
      </c>
      <c r="D13" s="63" t="s">
        <v>159</v>
      </c>
      <c r="E13" s="64" t="s">
        <v>38</v>
      </c>
    </row>
    <row r="14" spans="1:5" x14ac:dyDescent="0.25">
      <c r="A14" s="61">
        <v>43218.741157407407</v>
      </c>
      <c r="B14" s="62">
        <v>43223</v>
      </c>
      <c r="C14" s="157">
        <v>50</v>
      </c>
      <c r="D14" s="63" t="s">
        <v>160</v>
      </c>
      <c r="E14" s="64" t="s">
        <v>38</v>
      </c>
    </row>
    <row r="15" spans="1:5" x14ac:dyDescent="0.25">
      <c r="A15" s="61">
        <v>43218.767245370371</v>
      </c>
      <c r="B15" s="62">
        <v>43223</v>
      </c>
      <c r="C15" s="157">
        <v>500</v>
      </c>
      <c r="D15" s="63" t="s">
        <v>138</v>
      </c>
      <c r="E15" s="64" t="s">
        <v>38</v>
      </c>
    </row>
    <row r="16" spans="1:5" x14ac:dyDescent="0.25">
      <c r="A16" s="61">
        <v>43218.840150462966</v>
      </c>
      <c r="B16" s="62">
        <v>43223</v>
      </c>
      <c r="C16" s="157">
        <v>500</v>
      </c>
      <c r="D16" s="63" t="s">
        <v>109</v>
      </c>
      <c r="E16" s="64" t="s">
        <v>38</v>
      </c>
    </row>
    <row r="17" spans="1:5" x14ac:dyDescent="0.25">
      <c r="A17" s="61">
        <v>43218.919050925928</v>
      </c>
      <c r="B17" s="62">
        <v>43223</v>
      </c>
      <c r="C17" s="157">
        <v>81</v>
      </c>
      <c r="D17" s="63" t="s">
        <v>148</v>
      </c>
      <c r="E17" s="64" t="s">
        <v>38</v>
      </c>
    </row>
    <row r="18" spans="1:5" x14ac:dyDescent="0.25">
      <c r="A18" s="61">
        <v>43218.95820601852</v>
      </c>
      <c r="B18" s="62">
        <v>43223</v>
      </c>
      <c r="C18" s="157">
        <v>400</v>
      </c>
      <c r="D18" s="63" t="s">
        <v>139</v>
      </c>
      <c r="E18" s="64" t="s">
        <v>38</v>
      </c>
    </row>
    <row r="19" spans="1:5" x14ac:dyDescent="0.25">
      <c r="A19" s="61">
        <v>43219.051481481481</v>
      </c>
      <c r="B19" s="62">
        <v>43223</v>
      </c>
      <c r="C19" s="157">
        <v>100</v>
      </c>
      <c r="D19" s="63" t="s">
        <v>124</v>
      </c>
      <c r="E19" s="64" t="s">
        <v>38</v>
      </c>
    </row>
    <row r="20" spans="1:5" x14ac:dyDescent="0.25">
      <c r="A20" s="61">
        <v>43219.055567129632</v>
      </c>
      <c r="B20" s="62">
        <v>43223</v>
      </c>
      <c r="C20" s="157">
        <v>100</v>
      </c>
      <c r="D20" s="63" t="s">
        <v>122</v>
      </c>
      <c r="E20" s="64" t="s">
        <v>38</v>
      </c>
    </row>
    <row r="21" spans="1:5" x14ac:dyDescent="0.25">
      <c r="A21" s="61">
        <v>43219.415810185186</v>
      </c>
      <c r="B21" s="62">
        <v>43223</v>
      </c>
      <c r="C21" s="157">
        <v>200</v>
      </c>
      <c r="D21" s="63" t="s">
        <v>534</v>
      </c>
      <c r="E21" s="64" t="s">
        <v>38</v>
      </c>
    </row>
    <row r="22" spans="1:5" x14ac:dyDescent="0.25">
      <c r="A22" s="61">
        <v>43219.586805555555</v>
      </c>
      <c r="B22" s="62">
        <v>43223</v>
      </c>
      <c r="C22" s="157">
        <v>500</v>
      </c>
      <c r="D22" s="63" t="s">
        <v>55</v>
      </c>
      <c r="E22" s="64" t="s">
        <v>38</v>
      </c>
    </row>
    <row r="23" spans="1:5" x14ac:dyDescent="0.25">
      <c r="A23" s="61">
        <v>43219.835763888892</v>
      </c>
      <c r="B23" s="62">
        <v>43223</v>
      </c>
      <c r="C23" s="157">
        <v>500</v>
      </c>
      <c r="D23" s="63" t="s">
        <v>161</v>
      </c>
      <c r="E23" s="64" t="s">
        <v>38</v>
      </c>
    </row>
    <row r="24" spans="1:5" x14ac:dyDescent="0.25">
      <c r="A24" s="61">
        <v>43219.951226851852</v>
      </c>
      <c r="B24" s="62">
        <v>43223</v>
      </c>
      <c r="C24" s="157">
        <v>50</v>
      </c>
      <c r="D24" s="63" t="s">
        <v>162</v>
      </c>
      <c r="E24" s="64" t="s">
        <v>38</v>
      </c>
    </row>
    <row r="25" spans="1:5" x14ac:dyDescent="0.25">
      <c r="A25" s="61">
        <v>43220.146226851852</v>
      </c>
      <c r="B25" s="62">
        <v>43223</v>
      </c>
      <c r="C25" s="157">
        <v>150</v>
      </c>
      <c r="D25" s="63" t="s">
        <v>73</v>
      </c>
      <c r="E25" s="64" t="s">
        <v>38</v>
      </c>
    </row>
    <row r="26" spans="1:5" x14ac:dyDescent="0.25">
      <c r="A26" s="61">
        <v>43220.42015046296</v>
      </c>
      <c r="B26" s="62">
        <v>43223</v>
      </c>
      <c r="C26" s="157">
        <v>100</v>
      </c>
      <c r="D26" s="63" t="s">
        <v>56</v>
      </c>
      <c r="E26" s="64" t="s">
        <v>38</v>
      </c>
    </row>
    <row r="27" spans="1:5" x14ac:dyDescent="0.25">
      <c r="A27" s="61">
        <v>43220.548611111109</v>
      </c>
      <c r="B27" s="62">
        <v>43223</v>
      </c>
      <c r="C27" s="157">
        <v>500</v>
      </c>
      <c r="D27" s="63" t="s">
        <v>40</v>
      </c>
      <c r="E27" s="64" t="s">
        <v>38</v>
      </c>
    </row>
    <row r="28" spans="1:5" x14ac:dyDescent="0.25">
      <c r="A28" s="61">
        <v>43220.583749999998</v>
      </c>
      <c r="B28" s="62">
        <v>43223</v>
      </c>
      <c r="C28" s="157">
        <v>20</v>
      </c>
      <c r="D28" s="63" t="s">
        <v>163</v>
      </c>
      <c r="E28" s="64" t="s">
        <v>38</v>
      </c>
    </row>
    <row r="29" spans="1:5" x14ac:dyDescent="0.25">
      <c r="A29" s="61">
        <v>43220.624988425923</v>
      </c>
      <c r="B29" s="62">
        <v>43223</v>
      </c>
      <c r="C29" s="157">
        <v>500</v>
      </c>
      <c r="D29" s="63" t="s">
        <v>83</v>
      </c>
      <c r="E29" s="64" t="s">
        <v>38</v>
      </c>
    </row>
    <row r="30" spans="1:5" x14ac:dyDescent="0.25">
      <c r="A30" s="61">
        <v>43220.725682870368</v>
      </c>
      <c r="B30" s="62">
        <v>43223</v>
      </c>
      <c r="C30" s="157">
        <v>500</v>
      </c>
      <c r="D30" s="63" t="s">
        <v>40</v>
      </c>
      <c r="E30" s="64" t="s">
        <v>38</v>
      </c>
    </row>
    <row r="31" spans="1:5" x14ac:dyDescent="0.25">
      <c r="A31" s="61">
        <v>43220.725694444445</v>
      </c>
      <c r="B31" s="62">
        <v>43223</v>
      </c>
      <c r="C31" s="157">
        <v>2000</v>
      </c>
      <c r="D31" s="63" t="s">
        <v>39</v>
      </c>
      <c r="E31" s="64" t="s">
        <v>38</v>
      </c>
    </row>
    <row r="32" spans="1:5" x14ac:dyDescent="0.25">
      <c r="A32" s="61">
        <v>43220.968391203707</v>
      </c>
      <c r="B32" s="62">
        <v>43223</v>
      </c>
      <c r="C32" s="157">
        <v>1000</v>
      </c>
      <c r="D32" s="63" t="s">
        <v>164</v>
      </c>
      <c r="E32" s="64" t="s">
        <v>38</v>
      </c>
    </row>
    <row r="33" spans="1:6" x14ac:dyDescent="0.25">
      <c r="A33" s="62">
        <v>43221</v>
      </c>
      <c r="B33" s="62">
        <v>43223</v>
      </c>
      <c r="C33" s="157">
        <v>5000</v>
      </c>
      <c r="D33" s="63" t="s">
        <v>443</v>
      </c>
      <c r="E33" s="64" t="s">
        <v>38</v>
      </c>
      <c r="F33" s="34"/>
    </row>
    <row r="34" spans="1:6" x14ac:dyDescent="0.25">
      <c r="A34" s="62">
        <v>43221</v>
      </c>
      <c r="B34" s="62">
        <v>43223</v>
      </c>
      <c r="C34" s="157">
        <v>300</v>
      </c>
      <c r="D34" s="63" t="s">
        <v>444</v>
      </c>
      <c r="E34" s="64" t="s">
        <v>38</v>
      </c>
      <c r="F34" s="51"/>
    </row>
    <row r="35" spans="1:6" x14ac:dyDescent="0.25">
      <c r="A35" s="62">
        <v>43221.583321759259</v>
      </c>
      <c r="B35" s="62">
        <v>43223</v>
      </c>
      <c r="C35" s="157">
        <v>500</v>
      </c>
      <c r="D35" s="63" t="s">
        <v>41</v>
      </c>
      <c r="E35" s="64" t="s">
        <v>38</v>
      </c>
    </row>
    <row r="36" spans="1:6" x14ac:dyDescent="0.25">
      <c r="A36" s="62">
        <v>43222.552094907405</v>
      </c>
      <c r="B36" s="62">
        <v>43223</v>
      </c>
      <c r="C36" s="157">
        <v>200</v>
      </c>
      <c r="D36" s="63" t="s">
        <v>445</v>
      </c>
      <c r="E36" s="64" t="s">
        <v>38</v>
      </c>
    </row>
    <row r="37" spans="1:6" x14ac:dyDescent="0.25">
      <c r="A37" s="62">
        <v>43222.562511574077</v>
      </c>
      <c r="B37" s="62">
        <v>43223</v>
      </c>
      <c r="C37" s="157">
        <v>1000</v>
      </c>
      <c r="D37" s="63" t="s">
        <v>143</v>
      </c>
      <c r="E37" s="64" t="s">
        <v>38</v>
      </c>
    </row>
    <row r="38" spans="1:6" x14ac:dyDescent="0.25">
      <c r="A38" s="62">
        <v>43222.611087962963</v>
      </c>
      <c r="B38" s="62">
        <v>43223</v>
      </c>
      <c r="C38" s="157">
        <v>200</v>
      </c>
      <c r="D38" s="63" t="s">
        <v>446</v>
      </c>
      <c r="E38" s="64" t="s">
        <v>38</v>
      </c>
    </row>
    <row r="39" spans="1:6" x14ac:dyDescent="0.25">
      <c r="A39" s="62">
        <v>43222.666030092594</v>
      </c>
      <c r="B39" s="62">
        <v>43223</v>
      </c>
      <c r="C39" s="157">
        <v>90</v>
      </c>
      <c r="D39" s="63" t="s">
        <v>148</v>
      </c>
      <c r="E39" s="64" t="s">
        <v>38</v>
      </c>
    </row>
    <row r="40" spans="1:6" x14ac:dyDescent="0.25">
      <c r="A40" s="62">
        <v>43222.70140046296</v>
      </c>
      <c r="B40" s="62">
        <v>43223</v>
      </c>
      <c r="C40" s="157">
        <v>300</v>
      </c>
      <c r="D40" s="63" t="s">
        <v>447</v>
      </c>
      <c r="E40" s="64" t="s">
        <v>38</v>
      </c>
    </row>
    <row r="41" spans="1:6" x14ac:dyDescent="0.25">
      <c r="A41" s="62">
        <v>43222.793055555558</v>
      </c>
      <c r="B41" s="62">
        <v>43223</v>
      </c>
      <c r="C41" s="157">
        <v>1600</v>
      </c>
      <c r="D41" s="63" t="s">
        <v>448</v>
      </c>
      <c r="E41" s="64" t="s">
        <v>38</v>
      </c>
    </row>
    <row r="42" spans="1:6" x14ac:dyDescent="0.25">
      <c r="A42" s="61">
        <v>43223</v>
      </c>
      <c r="B42" s="62">
        <v>43224</v>
      </c>
      <c r="C42" s="157">
        <v>3000</v>
      </c>
      <c r="D42" s="63" t="s">
        <v>78</v>
      </c>
      <c r="E42" s="64" t="s">
        <v>38</v>
      </c>
    </row>
    <row r="43" spans="1:6" x14ac:dyDescent="0.25">
      <c r="A43" s="61">
        <v>43223</v>
      </c>
      <c r="B43" s="62">
        <v>43224</v>
      </c>
      <c r="C43" s="157">
        <v>100</v>
      </c>
      <c r="D43" s="63" t="s">
        <v>146</v>
      </c>
      <c r="E43" s="64" t="s">
        <v>38</v>
      </c>
    </row>
    <row r="44" spans="1:6" x14ac:dyDescent="0.25">
      <c r="A44" s="61">
        <v>43224</v>
      </c>
      <c r="B44" s="62">
        <v>43227</v>
      </c>
      <c r="C44" s="157">
        <v>500</v>
      </c>
      <c r="D44" s="63" t="s">
        <v>48</v>
      </c>
      <c r="E44" s="64" t="s">
        <v>38</v>
      </c>
    </row>
    <row r="45" spans="1:6" x14ac:dyDescent="0.25">
      <c r="A45" s="61">
        <v>43224</v>
      </c>
      <c r="B45" s="62">
        <v>43227</v>
      </c>
      <c r="C45" s="157">
        <v>500</v>
      </c>
      <c r="D45" s="63" t="s">
        <v>264</v>
      </c>
      <c r="E45" s="64" t="s">
        <v>38</v>
      </c>
    </row>
    <row r="46" spans="1:6" x14ac:dyDescent="0.25">
      <c r="A46" s="61">
        <v>43224</v>
      </c>
      <c r="B46" s="62">
        <v>43227</v>
      </c>
      <c r="C46" s="157">
        <v>500</v>
      </c>
      <c r="D46" s="63" t="s">
        <v>121</v>
      </c>
      <c r="E46" s="64" t="s">
        <v>38</v>
      </c>
    </row>
    <row r="47" spans="1:6" x14ac:dyDescent="0.25">
      <c r="A47" s="61">
        <v>43224</v>
      </c>
      <c r="B47" s="62">
        <v>43227</v>
      </c>
      <c r="C47" s="157">
        <v>3000</v>
      </c>
      <c r="D47" s="63" t="s">
        <v>127</v>
      </c>
      <c r="E47" s="64" t="s">
        <v>38</v>
      </c>
    </row>
    <row r="48" spans="1:6" x14ac:dyDescent="0.25">
      <c r="A48" s="61">
        <v>43224</v>
      </c>
      <c r="B48" s="62">
        <v>43227</v>
      </c>
      <c r="C48" s="157">
        <v>100</v>
      </c>
      <c r="D48" s="63" t="s">
        <v>111</v>
      </c>
      <c r="E48" s="64" t="s">
        <v>38</v>
      </c>
    </row>
    <row r="49" spans="1:5" x14ac:dyDescent="0.25">
      <c r="A49" s="61">
        <v>43224</v>
      </c>
      <c r="B49" s="62">
        <v>43227</v>
      </c>
      <c r="C49" s="157">
        <v>1000</v>
      </c>
      <c r="D49" s="63" t="s">
        <v>288</v>
      </c>
      <c r="E49" s="64" t="s">
        <v>38</v>
      </c>
    </row>
    <row r="50" spans="1:5" x14ac:dyDescent="0.25">
      <c r="A50" s="61">
        <v>43224</v>
      </c>
      <c r="B50" s="62">
        <v>43227</v>
      </c>
      <c r="C50" s="157">
        <v>500</v>
      </c>
      <c r="D50" s="63" t="s">
        <v>93</v>
      </c>
      <c r="E50" s="64" t="s">
        <v>38</v>
      </c>
    </row>
    <row r="51" spans="1:5" x14ac:dyDescent="0.25">
      <c r="A51" s="61">
        <v>43224</v>
      </c>
      <c r="B51" s="62">
        <v>43227</v>
      </c>
      <c r="C51" s="157">
        <v>729</v>
      </c>
      <c r="D51" s="63" t="s">
        <v>81</v>
      </c>
      <c r="E51" s="64" t="s">
        <v>38</v>
      </c>
    </row>
    <row r="52" spans="1:5" x14ac:dyDescent="0.25">
      <c r="A52" s="61">
        <v>43225</v>
      </c>
      <c r="B52" s="62">
        <v>43227</v>
      </c>
      <c r="C52" s="157">
        <v>1000</v>
      </c>
      <c r="D52" s="63" t="s">
        <v>287</v>
      </c>
      <c r="E52" s="64" t="s">
        <v>38</v>
      </c>
    </row>
    <row r="53" spans="1:5" x14ac:dyDescent="0.25">
      <c r="A53" s="61">
        <v>43225</v>
      </c>
      <c r="B53" s="62">
        <v>43227</v>
      </c>
      <c r="C53" s="157">
        <v>1000</v>
      </c>
      <c r="D53" s="63" t="s">
        <v>145</v>
      </c>
      <c r="E53" s="64" t="s">
        <v>38</v>
      </c>
    </row>
    <row r="54" spans="1:5" x14ac:dyDescent="0.25">
      <c r="A54" s="61">
        <v>43225</v>
      </c>
      <c r="B54" s="62">
        <v>43227</v>
      </c>
      <c r="C54" s="157">
        <v>200</v>
      </c>
      <c r="D54" s="63" t="s">
        <v>116</v>
      </c>
      <c r="E54" s="64" t="s">
        <v>38</v>
      </c>
    </row>
    <row r="55" spans="1:5" x14ac:dyDescent="0.25">
      <c r="A55" s="61">
        <v>43225</v>
      </c>
      <c r="B55" s="62">
        <v>43227</v>
      </c>
      <c r="C55" s="157">
        <v>300</v>
      </c>
      <c r="D55" s="63" t="s">
        <v>128</v>
      </c>
      <c r="E55" s="64" t="s">
        <v>38</v>
      </c>
    </row>
    <row r="56" spans="1:5" x14ac:dyDescent="0.25">
      <c r="A56" s="61">
        <v>43225</v>
      </c>
      <c r="B56" s="62">
        <v>43227</v>
      </c>
      <c r="C56" s="157">
        <v>500</v>
      </c>
      <c r="D56" s="63" t="s">
        <v>123</v>
      </c>
      <c r="E56" s="64" t="s">
        <v>38</v>
      </c>
    </row>
    <row r="57" spans="1:5" x14ac:dyDescent="0.25">
      <c r="A57" s="61">
        <v>43226</v>
      </c>
      <c r="B57" s="62">
        <v>43227</v>
      </c>
      <c r="C57" s="157">
        <v>54</v>
      </c>
      <c r="D57" s="63" t="s">
        <v>148</v>
      </c>
      <c r="E57" s="64" t="s">
        <v>38</v>
      </c>
    </row>
    <row r="58" spans="1:5" x14ac:dyDescent="0.25">
      <c r="A58" s="61">
        <v>43226</v>
      </c>
      <c r="B58" s="62">
        <v>43227</v>
      </c>
      <c r="C58" s="157">
        <v>500</v>
      </c>
      <c r="D58" s="63" t="s">
        <v>79</v>
      </c>
      <c r="E58" s="64" t="s">
        <v>38</v>
      </c>
    </row>
    <row r="59" spans="1:5" x14ac:dyDescent="0.25">
      <c r="A59" s="61">
        <v>43226</v>
      </c>
      <c r="B59" s="62">
        <v>43227</v>
      </c>
      <c r="C59" s="157">
        <v>2500</v>
      </c>
      <c r="D59" s="63" t="s">
        <v>286</v>
      </c>
      <c r="E59" s="64" t="s">
        <v>38</v>
      </c>
    </row>
    <row r="60" spans="1:5" x14ac:dyDescent="0.25">
      <c r="A60" s="61">
        <v>43226</v>
      </c>
      <c r="B60" s="62">
        <v>43227</v>
      </c>
      <c r="C60" s="157">
        <v>300</v>
      </c>
      <c r="D60" s="63" t="s">
        <v>285</v>
      </c>
      <c r="E60" s="64" t="s">
        <v>38</v>
      </c>
    </row>
    <row r="61" spans="1:5" x14ac:dyDescent="0.25">
      <c r="A61" s="61">
        <v>43227</v>
      </c>
      <c r="B61" s="62">
        <v>43228</v>
      </c>
      <c r="C61" s="157">
        <v>2000</v>
      </c>
      <c r="D61" s="63" t="s">
        <v>284</v>
      </c>
      <c r="E61" s="64" t="s">
        <v>38</v>
      </c>
    </row>
    <row r="62" spans="1:5" x14ac:dyDescent="0.25">
      <c r="A62" s="61">
        <v>43227</v>
      </c>
      <c r="B62" s="62">
        <v>43228</v>
      </c>
      <c r="C62" s="157">
        <v>300</v>
      </c>
      <c r="D62" s="63" t="s">
        <v>73</v>
      </c>
      <c r="E62" s="64" t="s">
        <v>38</v>
      </c>
    </row>
    <row r="63" spans="1:5" x14ac:dyDescent="0.25">
      <c r="A63" s="61">
        <v>43227</v>
      </c>
      <c r="B63" s="62">
        <v>43228</v>
      </c>
      <c r="C63" s="157">
        <v>100</v>
      </c>
      <c r="D63" s="63" t="s">
        <v>129</v>
      </c>
      <c r="E63" s="64" t="s">
        <v>38</v>
      </c>
    </row>
    <row r="64" spans="1:5" x14ac:dyDescent="0.25">
      <c r="A64" s="61">
        <v>43227</v>
      </c>
      <c r="B64" s="62">
        <v>43228</v>
      </c>
      <c r="C64" s="157">
        <v>500</v>
      </c>
      <c r="D64" s="63" t="s">
        <v>283</v>
      </c>
      <c r="E64" s="64" t="s">
        <v>38</v>
      </c>
    </row>
    <row r="65" spans="1:5" x14ac:dyDescent="0.25">
      <c r="A65" s="61">
        <v>43227</v>
      </c>
      <c r="B65" s="62">
        <v>43228</v>
      </c>
      <c r="C65" s="157">
        <v>2000</v>
      </c>
      <c r="D65" s="63" t="s">
        <v>149</v>
      </c>
      <c r="E65" s="64" t="s">
        <v>38</v>
      </c>
    </row>
    <row r="66" spans="1:5" x14ac:dyDescent="0.25">
      <c r="A66" s="61">
        <v>43227</v>
      </c>
      <c r="B66" s="62">
        <v>43228</v>
      </c>
      <c r="C66" s="157">
        <v>500</v>
      </c>
      <c r="D66" s="63" t="s">
        <v>282</v>
      </c>
      <c r="E66" s="64" t="s">
        <v>38</v>
      </c>
    </row>
    <row r="67" spans="1:5" x14ac:dyDescent="0.25">
      <c r="A67" s="61">
        <v>43227</v>
      </c>
      <c r="B67" s="62">
        <v>43228</v>
      </c>
      <c r="C67" s="157">
        <v>300</v>
      </c>
      <c r="D67" s="63" t="s">
        <v>42</v>
      </c>
      <c r="E67" s="64" t="s">
        <v>38</v>
      </c>
    </row>
    <row r="68" spans="1:5" x14ac:dyDescent="0.25">
      <c r="A68" s="61">
        <v>43228</v>
      </c>
      <c r="B68" s="62">
        <v>43230</v>
      </c>
      <c r="C68" s="157">
        <v>50</v>
      </c>
      <c r="D68" s="63" t="s">
        <v>112</v>
      </c>
      <c r="E68" s="64" t="s">
        <v>38</v>
      </c>
    </row>
    <row r="69" spans="1:5" x14ac:dyDescent="0.25">
      <c r="A69" s="61">
        <v>43228</v>
      </c>
      <c r="B69" s="62">
        <v>43230</v>
      </c>
      <c r="C69" s="157">
        <v>1500</v>
      </c>
      <c r="D69" s="63" t="s">
        <v>281</v>
      </c>
      <c r="E69" s="64" t="s">
        <v>38</v>
      </c>
    </row>
    <row r="70" spans="1:5" x14ac:dyDescent="0.25">
      <c r="A70" s="61">
        <v>43228</v>
      </c>
      <c r="B70" s="62">
        <v>43230</v>
      </c>
      <c r="C70" s="157">
        <v>100</v>
      </c>
      <c r="D70" s="63" t="s">
        <v>57</v>
      </c>
      <c r="E70" s="64" t="s">
        <v>38</v>
      </c>
    </row>
    <row r="71" spans="1:5" x14ac:dyDescent="0.25">
      <c r="A71" s="61">
        <v>43228</v>
      </c>
      <c r="B71" s="62">
        <v>43230</v>
      </c>
      <c r="C71" s="157">
        <v>100</v>
      </c>
      <c r="D71" s="63" t="s">
        <v>57</v>
      </c>
      <c r="E71" s="64" t="s">
        <v>38</v>
      </c>
    </row>
    <row r="72" spans="1:5" x14ac:dyDescent="0.25">
      <c r="A72" s="61">
        <v>43228</v>
      </c>
      <c r="B72" s="62">
        <v>43230</v>
      </c>
      <c r="C72" s="157">
        <v>300</v>
      </c>
      <c r="D72" s="63" t="s">
        <v>131</v>
      </c>
      <c r="E72" s="64" t="s">
        <v>38</v>
      </c>
    </row>
    <row r="73" spans="1:5" x14ac:dyDescent="0.25">
      <c r="A73" s="61">
        <v>43228</v>
      </c>
      <c r="B73" s="62">
        <v>43230</v>
      </c>
      <c r="C73" s="157">
        <v>500</v>
      </c>
      <c r="D73" s="63" t="s">
        <v>150</v>
      </c>
      <c r="E73" s="64" t="s">
        <v>38</v>
      </c>
    </row>
    <row r="74" spans="1:5" x14ac:dyDescent="0.25">
      <c r="A74" s="61">
        <v>43229</v>
      </c>
      <c r="B74" s="62">
        <v>43230</v>
      </c>
      <c r="C74" s="157">
        <v>20000</v>
      </c>
      <c r="D74" s="63" t="s">
        <v>120</v>
      </c>
      <c r="E74" s="64" t="s">
        <v>38</v>
      </c>
    </row>
    <row r="75" spans="1:5" x14ac:dyDescent="0.25">
      <c r="A75" s="61">
        <v>43229</v>
      </c>
      <c r="B75" s="62">
        <v>43230</v>
      </c>
      <c r="C75" s="157">
        <v>500</v>
      </c>
      <c r="D75" s="63" t="s">
        <v>280</v>
      </c>
      <c r="E75" s="64" t="s">
        <v>38</v>
      </c>
    </row>
    <row r="76" spans="1:5" x14ac:dyDescent="0.25">
      <c r="A76" s="61">
        <v>43229</v>
      </c>
      <c r="B76" s="62">
        <v>43230</v>
      </c>
      <c r="C76" s="157">
        <v>100</v>
      </c>
      <c r="D76" s="63" t="s">
        <v>279</v>
      </c>
      <c r="E76" s="64" t="s">
        <v>38</v>
      </c>
    </row>
    <row r="77" spans="1:5" x14ac:dyDescent="0.25">
      <c r="A77" s="61">
        <v>43229</v>
      </c>
      <c r="B77" s="62">
        <v>43230</v>
      </c>
      <c r="C77" s="157">
        <v>100</v>
      </c>
      <c r="D77" s="63" t="s">
        <v>94</v>
      </c>
      <c r="E77" s="64" t="s">
        <v>38</v>
      </c>
    </row>
    <row r="78" spans="1:5" x14ac:dyDescent="0.25">
      <c r="A78" s="61">
        <v>43229</v>
      </c>
      <c r="B78" s="62">
        <v>43230</v>
      </c>
      <c r="C78" s="157">
        <v>350</v>
      </c>
      <c r="D78" s="63" t="s">
        <v>278</v>
      </c>
      <c r="E78" s="64" t="s">
        <v>38</v>
      </c>
    </row>
    <row r="79" spans="1:5" x14ac:dyDescent="0.25">
      <c r="A79" s="61">
        <v>43229</v>
      </c>
      <c r="B79" s="62">
        <v>43230</v>
      </c>
      <c r="C79" s="157">
        <v>500</v>
      </c>
      <c r="D79" s="63" t="s">
        <v>82</v>
      </c>
      <c r="E79" s="64" t="s">
        <v>38</v>
      </c>
    </row>
    <row r="80" spans="1:5" x14ac:dyDescent="0.25">
      <c r="A80" s="61">
        <v>43229</v>
      </c>
      <c r="B80" s="62">
        <v>43230</v>
      </c>
      <c r="C80" s="157">
        <v>500</v>
      </c>
      <c r="D80" s="63" t="s">
        <v>277</v>
      </c>
      <c r="E80" s="64" t="s">
        <v>38</v>
      </c>
    </row>
    <row r="81" spans="1:5" x14ac:dyDescent="0.25">
      <c r="A81" s="61">
        <v>43229</v>
      </c>
      <c r="B81" s="62">
        <v>43230</v>
      </c>
      <c r="C81" s="157">
        <v>500</v>
      </c>
      <c r="D81" s="63" t="s">
        <v>276</v>
      </c>
      <c r="E81" s="64" t="s">
        <v>38</v>
      </c>
    </row>
    <row r="82" spans="1:5" x14ac:dyDescent="0.25">
      <c r="A82" s="61">
        <v>43229</v>
      </c>
      <c r="B82" s="62">
        <v>43230</v>
      </c>
      <c r="C82" s="157">
        <v>500</v>
      </c>
      <c r="D82" s="63" t="s">
        <v>275</v>
      </c>
      <c r="E82" s="64" t="s">
        <v>38</v>
      </c>
    </row>
    <row r="83" spans="1:5" x14ac:dyDescent="0.25">
      <c r="A83" s="61">
        <v>43229</v>
      </c>
      <c r="B83" s="62">
        <v>43230</v>
      </c>
      <c r="C83" s="157">
        <v>1000</v>
      </c>
      <c r="D83" s="63" t="s">
        <v>274</v>
      </c>
      <c r="E83" s="64" t="s">
        <v>38</v>
      </c>
    </row>
    <row r="84" spans="1:5" x14ac:dyDescent="0.25">
      <c r="A84" s="61">
        <v>43229</v>
      </c>
      <c r="B84" s="62">
        <v>43230</v>
      </c>
      <c r="C84" s="157">
        <v>1000</v>
      </c>
      <c r="D84" s="63" t="s">
        <v>273</v>
      </c>
      <c r="E84" s="64" t="s">
        <v>38</v>
      </c>
    </row>
    <row r="85" spans="1:5" x14ac:dyDescent="0.25">
      <c r="A85" s="61">
        <v>43230</v>
      </c>
      <c r="B85" s="62">
        <v>43231</v>
      </c>
      <c r="C85" s="157">
        <v>500</v>
      </c>
      <c r="D85" s="63" t="s">
        <v>272</v>
      </c>
      <c r="E85" s="64" t="s">
        <v>38</v>
      </c>
    </row>
    <row r="86" spans="1:5" x14ac:dyDescent="0.25">
      <c r="A86" s="61">
        <v>43230</v>
      </c>
      <c r="B86" s="62">
        <v>43231</v>
      </c>
      <c r="C86" s="157">
        <v>90</v>
      </c>
      <c r="D86" s="63" t="s">
        <v>148</v>
      </c>
      <c r="E86" s="64" t="s">
        <v>38</v>
      </c>
    </row>
    <row r="87" spans="1:5" x14ac:dyDescent="0.25">
      <c r="A87" s="61">
        <v>43230</v>
      </c>
      <c r="B87" s="62">
        <v>43231</v>
      </c>
      <c r="C87" s="157">
        <v>50</v>
      </c>
      <c r="D87" s="63" t="s">
        <v>271</v>
      </c>
      <c r="E87" s="64" t="s">
        <v>38</v>
      </c>
    </row>
    <row r="88" spans="1:5" x14ac:dyDescent="0.25">
      <c r="A88" s="61">
        <v>43230</v>
      </c>
      <c r="B88" s="62">
        <v>43231</v>
      </c>
      <c r="C88" s="157">
        <v>1000</v>
      </c>
      <c r="D88" s="63" t="s">
        <v>80</v>
      </c>
      <c r="E88" s="64" t="s">
        <v>38</v>
      </c>
    </row>
    <row r="89" spans="1:5" x14ac:dyDescent="0.25">
      <c r="A89" s="61">
        <v>43230</v>
      </c>
      <c r="B89" s="62">
        <v>43231</v>
      </c>
      <c r="C89" s="157">
        <v>300</v>
      </c>
      <c r="D89" s="63" t="s">
        <v>270</v>
      </c>
      <c r="E89" s="64" t="s">
        <v>38</v>
      </c>
    </row>
    <row r="90" spans="1:5" x14ac:dyDescent="0.25">
      <c r="A90" s="61">
        <v>43230</v>
      </c>
      <c r="B90" s="62">
        <v>43231</v>
      </c>
      <c r="C90" s="157">
        <v>100</v>
      </c>
      <c r="D90" s="63" t="s">
        <v>269</v>
      </c>
      <c r="E90" s="64" t="s">
        <v>38</v>
      </c>
    </row>
    <row r="91" spans="1:5" x14ac:dyDescent="0.25">
      <c r="A91" s="61">
        <v>43230</v>
      </c>
      <c r="B91" s="62">
        <v>43231</v>
      </c>
      <c r="C91" s="157">
        <v>300</v>
      </c>
      <c r="D91" s="63" t="s">
        <v>132</v>
      </c>
      <c r="E91" s="64" t="s">
        <v>38</v>
      </c>
    </row>
    <row r="92" spans="1:5" x14ac:dyDescent="0.25">
      <c r="A92" s="61">
        <v>43230</v>
      </c>
      <c r="B92" s="62">
        <v>43231</v>
      </c>
      <c r="C92" s="157">
        <v>100</v>
      </c>
      <c r="D92" s="63" t="s">
        <v>268</v>
      </c>
      <c r="E92" s="64" t="s">
        <v>38</v>
      </c>
    </row>
    <row r="93" spans="1:5" x14ac:dyDescent="0.25">
      <c r="A93" s="61">
        <v>43230</v>
      </c>
      <c r="B93" s="62">
        <v>43231</v>
      </c>
      <c r="C93" s="157">
        <v>100</v>
      </c>
      <c r="D93" s="63" t="s">
        <v>117</v>
      </c>
      <c r="E93" s="64" t="s">
        <v>38</v>
      </c>
    </row>
    <row r="94" spans="1:5" x14ac:dyDescent="0.25">
      <c r="A94" s="61">
        <v>43230</v>
      </c>
      <c r="B94" s="62">
        <v>43231</v>
      </c>
      <c r="C94" s="157">
        <v>100</v>
      </c>
      <c r="D94" s="63" t="s">
        <v>133</v>
      </c>
      <c r="E94" s="64" t="s">
        <v>38</v>
      </c>
    </row>
    <row r="95" spans="1:5" x14ac:dyDescent="0.25">
      <c r="A95" s="61">
        <v>43231</v>
      </c>
      <c r="B95" s="62">
        <v>43234</v>
      </c>
      <c r="C95" s="157">
        <v>1000</v>
      </c>
      <c r="D95" s="63" t="s">
        <v>267</v>
      </c>
      <c r="E95" s="64" t="s">
        <v>38</v>
      </c>
    </row>
    <row r="96" spans="1:5" x14ac:dyDescent="0.25">
      <c r="A96" s="61">
        <v>43231</v>
      </c>
      <c r="B96" s="62">
        <v>43234</v>
      </c>
      <c r="C96" s="157">
        <v>1000</v>
      </c>
      <c r="D96" s="63" t="s">
        <v>142</v>
      </c>
      <c r="E96" s="64" t="s">
        <v>38</v>
      </c>
    </row>
    <row r="97" spans="1:5" x14ac:dyDescent="0.25">
      <c r="A97" s="61">
        <v>43231</v>
      </c>
      <c r="B97" s="62">
        <v>43234</v>
      </c>
      <c r="C97" s="157">
        <v>200</v>
      </c>
      <c r="D97" s="63" t="s">
        <v>95</v>
      </c>
      <c r="E97" s="64" t="s">
        <v>38</v>
      </c>
    </row>
    <row r="98" spans="1:5" x14ac:dyDescent="0.25">
      <c r="A98" s="61">
        <v>43231</v>
      </c>
      <c r="B98" s="62">
        <v>43234</v>
      </c>
      <c r="C98" s="157">
        <v>3000</v>
      </c>
      <c r="D98" s="63" t="s">
        <v>113</v>
      </c>
      <c r="E98" s="64" t="s">
        <v>38</v>
      </c>
    </row>
    <row r="99" spans="1:5" x14ac:dyDescent="0.25">
      <c r="A99" s="61">
        <v>43231</v>
      </c>
      <c r="B99" s="62">
        <v>43234</v>
      </c>
      <c r="C99" s="157">
        <v>100</v>
      </c>
      <c r="D99" s="63" t="s">
        <v>69</v>
      </c>
      <c r="E99" s="64" t="s">
        <v>38</v>
      </c>
    </row>
    <row r="100" spans="1:5" x14ac:dyDescent="0.25">
      <c r="A100" s="61">
        <v>43231</v>
      </c>
      <c r="B100" s="62">
        <v>43234</v>
      </c>
      <c r="C100" s="157">
        <v>3000</v>
      </c>
      <c r="D100" s="63" t="s">
        <v>266</v>
      </c>
      <c r="E100" s="64" t="s">
        <v>38</v>
      </c>
    </row>
    <row r="101" spans="1:5" x14ac:dyDescent="0.25">
      <c r="A101" s="61">
        <v>43232</v>
      </c>
      <c r="B101" s="62">
        <v>43234</v>
      </c>
      <c r="C101" s="157">
        <v>1000</v>
      </c>
      <c r="D101" s="63" t="s">
        <v>154</v>
      </c>
      <c r="E101" s="64" t="s">
        <v>38</v>
      </c>
    </row>
    <row r="102" spans="1:5" x14ac:dyDescent="0.25">
      <c r="A102" s="61">
        <v>43232</v>
      </c>
      <c r="B102" s="62">
        <v>43234</v>
      </c>
      <c r="C102" s="157">
        <v>100</v>
      </c>
      <c r="D102" s="63" t="s">
        <v>265</v>
      </c>
      <c r="E102" s="64" t="s">
        <v>38</v>
      </c>
    </row>
    <row r="103" spans="1:5" x14ac:dyDescent="0.25">
      <c r="A103" s="61">
        <v>43232</v>
      </c>
      <c r="B103" s="62">
        <v>43234</v>
      </c>
      <c r="C103" s="157">
        <v>500</v>
      </c>
      <c r="D103" s="63" t="s">
        <v>251</v>
      </c>
      <c r="E103" s="64" t="s">
        <v>38</v>
      </c>
    </row>
    <row r="104" spans="1:5" x14ac:dyDescent="0.25">
      <c r="A104" s="61">
        <v>43232</v>
      </c>
      <c r="B104" s="62">
        <v>43234</v>
      </c>
      <c r="C104" s="157">
        <v>500</v>
      </c>
      <c r="D104" s="63" t="s">
        <v>264</v>
      </c>
      <c r="E104" s="64" t="s">
        <v>38</v>
      </c>
    </row>
    <row r="105" spans="1:5" x14ac:dyDescent="0.25">
      <c r="A105" s="61">
        <v>43232</v>
      </c>
      <c r="B105" s="62">
        <v>43234</v>
      </c>
      <c r="C105" s="157">
        <v>100</v>
      </c>
      <c r="D105" s="63" t="s">
        <v>118</v>
      </c>
      <c r="E105" s="64" t="s">
        <v>38</v>
      </c>
    </row>
    <row r="106" spans="1:5" x14ac:dyDescent="0.25">
      <c r="A106" s="61">
        <v>43232</v>
      </c>
      <c r="B106" s="62">
        <v>43234</v>
      </c>
      <c r="C106" s="157">
        <v>500</v>
      </c>
      <c r="D106" s="63" t="s">
        <v>263</v>
      </c>
      <c r="E106" s="64" t="s">
        <v>38</v>
      </c>
    </row>
    <row r="107" spans="1:5" x14ac:dyDescent="0.25">
      <c r="A107" s="61">
        <v>43233</v>
      </c>
      <c r="B107" s="62">
        <v>43234</v>
      </c>
      <c r="C107" s="157">
        <v>150</v>
      </c>
      <c r="D107" s="63" t="s">
        <v>262</v>
      </c>
      <c r="E107" s="64" t="s">
        <v>38</v>
      </c>
    </row>
    <row r="108" spans="1:5" x14ac:dyDescent="0.25">
      <c r="A108" s="61">
        <v>43233</v>
      </c>
      <c r="B108" s="62">
        <v>43234</v>
      </c>
      <c r="C108" s="157">
        <v>500</v>
      </c>
      <c r="D108" s="63" t="s">
        <v>152</v>
      </c>
      <c r="E108" s="64" t="s">
        <v>38</v>
      </c>
    </row>
    <row r="109" spans="1:5" x14ac:dyDescent="0.25">
      <c r="A109" s="61">
        <v>43233</v>
      </c>
      <c r="B109" s="62">
        <v>43234</v>
      </c>
      <c r="C109" s="157">
        <v>200</v>
      </c>
      <c r="D109" s="63" t="s">
        <v>43</v>
      </c>
      <c r="E109" s="64" t="s">
        <v>38</v>
      </c>
    </row>
    <row r="110" spans="1:5" x14ac:dyDescent="0.25">
      <c r="A110" s="61">
        <v>43233</v>
      </c>
      <c r="B110" s="62">
        <v>43234</v>
      </c>
      <c r="C110" s="157">
        <v>500</v>
      </c>
      <c r="D110" s="63" t="s">
        <v>261</v>
      </c>
      <c r="E110" s="64" t="s">
        <v>38</v>
      </c>
    </row>
    <row r="111" spans="1:5" x14ac:dyDescent="0.25">
      <c r="A111" s="61">
        <v>43233</v>
      </c>
      <c r="B111" s="62">
        <v>43234</v>
      </c>
      <c r="C111" s="157">
        <v>300</v>
      </c>
      <c r="D111" s="63" t="s">
        <v>153</v>
      </c>
      <c r="E111" s="64" t="s">
        <v>38</v>
      </c>
    </row>
    <row r="112" spans="1:5" x14ac:dyDescent="0.25">
      <c r="A112" s="62">
        <v>43234</v>
      </c>
      <c r="B112" s="62">
        <v>43235</v>
      </c>
      <c r="C112" s="157">
        <v>1000</v>
      </c>
      <c r="D112" s="63" t="s">
        <v>260</v>
      </c>
      <c r="E112" s="64" t="s">
        <v>38</v>
      </c>
    </row>
    <row r="113" spans="1:5" x14ac:dyDescent="0.25">
      <c r="A113" s="62">
        <v>43234</v>
      </c>
      <c r="B113" s="62">
        <v>43235</v>
      </c>
      <c r="C113" s="157">
        <v>300</v>
      </c>
      <c r="D113" s="63" t="s">
        <v>126</v>
      </c>
      <c r="E113" s="64" t="s">
        <v>38</v>
      </c>
    </row>
    <row r="114" spans="1:5" x14ac:dyDescent="0.25">
      <c r="A114" s="62">
        <v>43234</v>
      </c>
      <c r="B114" s="62">
        <v>43235</v>
      </c>
      <c r="C114" s="157">
        <v>300</v>
      </c>
      <c r="D114" s="63" t="s">
        <v>259</v>
      </c>
      <c r="E114" s="64" t="s">
        <v>38</v>
      </c>
    </row>
    <row r="115" spans="1:5" x14ac:dyDescent="0.25">
      <c r="A115" s="62">
        <v>43234</v>
      </c>
      <c r="B115" s="62">
        <v>43235</v>
      </c>
      <c r="C115" s="157">
        <v>500</v>
      </c>
      <c r="D115" s="63" t="s">
        <v>96</v>
      </c>
      <c r="E115" s="64" t="s">
        <v>38</v>
      </c>
    </row>
    <row r="116" spans="1:5" x14ac:dyDescent="0.25">
      <c r="A116" s="62">
        <v>43234</v>
      </c>
      <c r="B116" s="62">
        <v>43235</v>
      </c>
      <c r="C116" s="157">
        <v>500</v>
      </c>
      <c r="D116" s="63" t="s">
        <v>44</v>
      </c>
      <c r="E116" s="64" t="s">
        <v>38</v>
      </c>
    </row>
    <row r="117" spans="1:5" x14ac:dyDescent="0.25">
      <c r="A117" s="61">
        <v>43235</v>
      </c>
      <c r="B117" s="62">
        <v>43236</v>
      </c>
      <c r="C117" s="157">
        <v>100</v>
      </c>
      <c r="D117" s="63" t="s">
        <v>58</v>
      </c>
      <c r="E117" s="64" t="s">
        <v>38</v>
      </c>
    </row>
    <row r="118" spans="1:5" x14ac:dyDescent="0.25">
      <c r="A118" s="61">
        <v>43235</v>
      </c>
      <c r="B118" s="62">
        <v>43236</v>
      </c>
      <c r="C118" s="157">
        <v>500</v>
      </c>
      <c r="D118" s="63" t="s">
        <v>70</v>
      </c>
      <c r="E118" s="64" t="s">
        <v>38</v>
      </c>
    </row>
    <row r="119" spans="1:5" x14ac:dyDescent="0.25">
      <c r="A119" s="61">
        <v>43235</v>
      </c>
      <c r="B119" s="62">
        <v>43236</v>
      </c>
      <c r="C119" s="157">
        <v>100</v>
      </c>
      <c r="D119" s="63" t="s">
        <v>258</v>
      </c>
      <c r="E119" s="64" t="s">
        <v>38</v>
      </c>
    </row>
    <row r="120" spans="1:5" x14ac:dyDescent="0.25">
      <c r="A120" s="61">
        <v>43235</v>
      </c>
      <c r="B120" s="62">
        <v>43236</v>
      </c>
      <c r="C120" s="157">
        <v>300</v>
      </c>
      <c r="D120" s="63" t="s">
        <v>217</v>
      </c>
      <c r="E120" s="64" t="s">
        <v>38</v>
      </c>
    </row>
    <row r="121" spans="1:5" x14ac:dyDescent="0.25">
      <c r="A121" s="61">
        <v>43235</v>
      </c>
      <c r="B121" s="62">
        <v>43236</v>
      </c>
      <c r="C121" s="157">
        <v>500</v>
      </c>
      <c r="D121" s="63" t="s">
        <v>257</v>
      </c>
      <c r="E121" s="64" t="s">
        <v>38</v>
      </c>
    </row>
    <row r="122" spans="1:5" x14ac:dyDescent="0.25">
      <c r="A122" s="61">
        <v>43235</v>
      </c>
      <c r="B122" s="62">
        <v>43236</v>
      </c>
      <c r="C122" s="157">
        <v>1000</v>
      </c>
      <c r="D122" s="63" t="s">
        <v>45</v>
      </c>
      <c r="E122" s="64" t="s">
        <v>38</v>
      </c>
    </row>
    <row r="123" spans="1:5" x14ac:dyDescent="0.25">
      <c r="A123" s="61">
        <v>43235</v>
      </c>
      <c r="B123" s="62">
        <v>43236</v>
      </c>
      <c r="C123" s="157">
        <v>300</v>
      </c>
      <c r="D123" s="63" t="s">
        <v>218</v>
      </c>
      <c r="E123" s="64" t="s">
        <v>292</v>
      </c>
    </row>
    <row r="124" spans="1:5" x14ac:dyDescent="0.25">
      <c r="A124" s="61">
        <v>43235</v>
      </c>
      <c r="B124" s="62">
        <v>43236</v>
      </c>
      <c r="C124" s="157">
        <v>500</v>
      </c>
      <c r="D124" s="63" t="s">
        <v>256</v>
      </c>
      <c r="E124" s="64" t="s">
        <v>38</v>
      </c>
    </row>
    <row r="125" spans="1:5" x14ac:dyDescent="0.25">
      <c r="A125" s="61">
        <v>43235</v>
      </c>
      <c r="B125" s="62">
        <v>43236</v>
      </c>
      <c r="C125" s="157">
        <v>2000</v>
      </c>
      <c r="D125" s="63" t="s">
        <v>142</v>
      </c>
      <c r="E125" s="64" t="s">
        <v>292</v>
      </c>
    </row>
    <row r="126" spans="1:5" x14ac:dyDescent="0.25">
      <c r="A126" s="61">
        <v>43235</v>
      </c>
      <c r="B126" s="62">
        <v>43236</v>
      </c>
      <c r="C126" s="157">
        <v>1000</v>
      </c>
      <c r="D126" s="63" t="s">
        <v>255</v>
      </c>
      <c r="E126" s="64" t="s">
        <v>292</v>
      </c>
    </row>
    <row r="127" spans="1:5" x14ac:dyDescent="0.25">
      <c r="A127" s="61">
        <v>43235</v>
      </c>
      <c r="B127" s="62">
        <v>43236</v>
      </c>
      <c r="C127" s="157">
        <v>500</v>
      </c>
      <c r="D127" s="63" t="s">
        <v>254</v>
      </c>
      <c r="E127" s="64" t="s">
        <v>292</v>
      </c>
    </row>
    <row r="128" spans="1:5" x14ac:dyDescent="0.25">
      <c r="A128" s="61">
        <v>43235</v>
      </c>
      <c r="B128" s="62">
        <v>43236</v>
      </c>
      <c r="C128" s="157">
        <v>200</v>
      </c>
      <c r="D128" s="63" t="s">
        <v>253</v>
      </c>
      <c r="E128" s="64" t="s">
        <v>292</v>
      </c>
    </row>
    <row r="129" spans="1:5" x14ac:dyDescent="0.25">
      <c r="A129" s="61">
        <v>43235</v>
      </c>
      <c r="B129" s="62">
        <v>43236</v>
      </c>
      <c r="C129" s="157">
        <v>500</v>
      </c>
      <c r="D129" s="63" t="s">
        <v>85</v>
      </c>
      <c r="E129" s="64" t="s">
        <v>38</v>
      </c>
    </row>
    <row r="130" spans="1:5" x14ac:dyDescent="0.25">
      <c r="A130" s="61">
        <v>43235</v>
      </c>
      <c r="B130" s="62">
        <v>43236</v>
      </c>
      <c r="C130" s="157">
        <v>500</v>
      </c>
      <c r="D130" s="63" t="s">
        <v>226</v>
      </c>
      <c r="E130" s="64" t="s">
        <v>292</v>
      </c>
    </row>
    <row r="131" spans="1:5" x14ac:dyDescent="0.25">
      <c r="A131" s="61">
        <v>43235</v>
      </c>
      <c r="B131" s="62">
        <v>43236</v>
      </c>
      <c r="C131" s="157">
        <v>700</v>
      </c>
      <c r="D131" s="63" t="s">
        <v>252</v>
      </c>
      <c r="E131" s="64" t="s">
        <v>292</v>
      </c>
    </row>
    <row r="132" spans="1:5" x14ac:dyDescent="0.25">
      <c r="A132" s="61">
        <v>43235</v>
      </c>
      <c r="B132" s="62">
        <v>43236</v>
      </c>
      <c r="C132" s="157">
        <v>500</v>
      </c>
      <c r="D132" s="63" t="s">
        <v>251</v>
      </c>
      <c r="E132" s="64" t="s">
        <v>292</v>
      </c>
    </row>
    <row r="133" spans="1:5" x14ac:dyDescent="0.25">
      <c r="A133" s="61">
        <v>43235</v>
      </c>
      <c r="B133" s="62">
        <v>43236</v>
      </c>
      <c r="C133" s="157">
        <v>1000</v>
      </c>
      <c r="D133" s="63" t="s">
        <v>250</v>
      </c>
      <c r="E133" s="64" t="s">
        <v>292</v>
      </c>
    </row>
    <row r="134" spans="1:5" x14ac:dyDescent="0.25">
      <c r="A134" s="61">
        <v>43236</v>
      </c>
      <c r="B134" s="62">
        <v>43237</v>
      </c>
      <c r="C134" s="157">
        <v>1000</v>
      </c>
      <c r="D134" s="63" t="s">
        <v>141</v>
      </c>
      <c r="E134" s="64" t="s">
        <v>292</v>
      </c>
    </row>
    <row r="135" spans="1:5" x14ac:dyDescent="0.25">
      <c r="A135" s="61">
        <v>43236</v>
      </c>
      <c r="B135" s="62">
        <v>43237</v>
      </c>
      <c r="C135" s="157">
        <v>500</v>
      </c>
      <c r="D135" s="63" t="s">
        <v>249</v>
      </c>
      <c r="E135" s="64" t="s">
        <v>292</v>
      </c>
    </row>
    <row r="136" spans="1:5" x14ac:dyDescent="0.25">
      <c r="A136" s="61">
        <v>43236</v>
      </c>
      <c r="B136" s="62">
        <v>43237</v>
      </c>
      <c r="C136" s="157">
        <v>500</v>
      </c>
      <c r="D136" s="63" t="s">
        <v>248</v>
      </c>
      <c r="E136" s="64" t="s">
        <v>292</v>
      </c>
    </row>
    <row r="137" spans="1:5" x14ac:dyDescent="0.25">
      <c r="A137" s="61">
        <v>43236</v>
      </c>
      <c r="B137" s="62">
        <v>43237</v>
      </c>
      <c r="C137" s="157">
        <v>500</v>
      </c>
      <c r="D137" s="63" t="s">
        <v>144</v>
      </c>
      <c r="E137" s="64" t="s">
        <v>292</v>
      </c>
    </row>
    <row r="138" spans="1:5" x14ac:dyDescent="0.25">
      <c r="A138" s="61">
        <v>43236</v>
      </c>
      <c r="B138" s="62">
        <v>43237</v>
      </c>
      <c r="C138" s="157">
        <v>500</v>
      </c>
      <c r="D138" s="63" t="s">
        <v>41</v>
      </c>
      <c r="E138" s="64" t="s">
        <v>38</v>
      </c>
    </row>
    <row r="139" spans="1:5" x14ac:dyDescent="0.25">
      <c r="A139" s="61">
        <v>43236</v>
      </c>
      <c r="B139" s="62">
        <v>43237</v>
      </c>
      <c r="C139" s="157">
        <v>300</v>
      </c>
      <c r="D139" s="63" t="s">
        <v>86</v>
      </c>
      <c r="E139" s="64" t="s">
        <v>38</v>
      </c>
    </row>
    <row r="140" spans="1:5" x14ac:dyDescent="0.25">
      <c r="A140" s="61">
        <v>43236</v>
      </c>
      <c r="B140" s="62">
        <v>43237</v>
      </c>
      <c r="C140" s="157">
        <v>150</v>
      </c>
      <c r="D140" s="63" t="s">
        <v>227</v>
      </c>
      <c r="E140" s="64" t="s">
        <v>38</v>
      </c>
    </row>
    <row r="141" spans="1:5" x14ac:dyDescent="0.25">
      <c r="A141" s="61">
        <v>43236</v>
      </c>
      <c r="B141" s="62">
        <v>43237</v>
      </c>
      <c r="C141" s="157">
        <v>200</v>
      </c>
      <c r="D141" s="63" t="s">
        <v>59</v>
      </c>
      <c r="E141" s="64" t="s">
        <v>38</v>
      </c>
    </row>
    <row r="142" spans="1:5" x14ac:dyDescent="0.25">
      <c r="A142" s="61">
        <v>43236</v>
      </c>
      <c r="B142" s="62">
        <v>43237</v>
      </c>
      <c r="C142" s="157">
        <v>5000</v>
      </c>
      <c r="D142" s="63" t="s">
        <v>134</v>
      </c>
      <c r="E142" s="64" t="s">
        <v>292</v>
      </c>
    </row>
    <row r="143" spans="1:5" x14ac:dyDescent="0.25">
      <c r="A143" s="61">
        <v>43236</v>
      </c>
      <c r="B143" s="62">
        <v>43237</v>
      </c>
      <c r="C143" s="157">
        <v>500</v>
      </c>
      <c r="D143" s="63" t="s">
        <v>247</v>
      </c>
      <c r="E143" s="64" t="s">
        <v>292</v>
      </c>
    </row>
    <row r="144" spans="1:5" x14ac:dyDescent="0.25">
      <c r="A144" s="61">
        <v>43236</v>
      </c>
      <c r="B144" s="62">
        <v>43237</v>
      </c>
      <c r="C144" s="157">
        <v>200</v>
      </c>
      <c r="D144" s="63" t="s">
        <v>246</v>
      </c>
      <c r="E144" s="64" t="s">
        <v>292</v>
      </c>
    </row>
    <row r="145" spans="1:5" x14ac:dyDescent="0.25">
      <c r="A145" s="61">
        <v>43236</v>
      </c>
      <c r="B145" s="62">
        <v>43237</v>
      </c>
      <c r="C145" s="157">
        <v>1000</v>
      </c>
      <c r="D145" s="63" t="s">
        <v>46</v>
      </c>
      <c r="E145" s="64" t="s">
        <v>38</v>
      </c>
    </row>
    <row r="146" spans="1:5" x14ac:dyDescent="0.25">
      <c r="A146" s="61">
        <v>43236</v>
      </c>
      <c r="B146" s="62">
        <v>43237</v>
      </c>
      <c r="C146" s="157">
        <v>238</v>
      </c>
      <c r="D146" s="63" t="s">
        <v>534</v>
      </c>
      <c r="E146" s="64" t="s">
        <v>38</v>
      </c>
    </row>
    <row r="147" spans="1:5" x14ac:dyDescent="0.25">
      <c r="A147" s="61">
        <v>43237</v>
      </c>
      <c r="B147" s="62">
        <v>43238</v>
      </c>
      <c r="C147" s="157">
        <v>200</v>
      </c>
      <c r="D147" s="63" t="s">
        <v>245</v>
      </c>
      <c r="E147" s="64" t="s">
        <v>292</v>
      </c>
    </row>
    <row r="148" spans="1:5" x14ac:dyDescent="0.25">
      <c r="A148" s="61">
        <v>43237</v>
      </c>
      <c r="B148" s="62">
        <v>43238</v>
      </c>
      <c r="C148" s="157">
        <v>500</v>
      </c>
      <c r="D148" s="63" t="s">
        <v>47</v>
      </c>
      <c r="E148" s="64" t="s">
        <v>38</v>
      </c>
    </row>
    <row r="149" spans="1:5" x14ac:dyDescent="0.25">
      <c r="A149" s="61">
        <v>43237</v>
      </c>
      <c r="B149" s="62">
        <v>43238</v>
      </c>
      <c r="C149" s="157">
        <v>500</v>
      </c>
      <c r="D149" s="63" t="s">
        <v>48</v>
      </c>
      <c r="E149" s="64" t="s">
        <v>114</v>
      </c>
    </row>
    <row r="150" spans="1:5" x14ac:dyDescent="0.25">
      <c r="A150" s="61">
        <v>43237</v>
      </c>
      <c r="B150" s="62">
        <v>43238</v>
      </c>
      <c r="C150" s="157">
        <v>200</v>
      </c>
      <c r="D150" s="63" t="s">
        <v>244</v>
      </c>
      <c r="E150" s="64" t="s">
        <v>38</v>
      </c>
    </row>
    <row r="151" spans="1:5" x14ac:dyDescent="0.25">
      <c r="A151" s="61">
        <v>43237</v>
      </c>
      <c r="B151" s="62">
        <v>43238</v>
      </c>
      <c r="C151" s="157">
        <v>500</v>
      </c>
      <c r="D151" s="63" t="s">
        <v>137</v>
      </c>
      <c r="E151" s="64" t="s">
        <v>292</v>
      </c>
    </row>
    <row r="152" spans="1:5" x14ac:dyDescent="0.25">
      <c r="A152" s="61">
        <v>43237</v>
      </c>
      <c r="B152" s="62">
        <v>43238</v>
      </c>
      <c r="C152" s="157">
        <v>500</v>
      </c>
      <c r="D152" s="63" t="s">
        <v>137</v>
      </c>
      <c r="E152" s="64" t="s">
        <v>38</v>
      </c>
    </row>
    <row r="153" spans="1:5" x14ac:dyDescent="0.25">
      <c r="A153" s="61">
        <v>43237</v>
      </c>
      <c r="B153" s="62">
        <v>43238</v>
      </c>
      <c r="C153" s="157">
        <v>50</v>
      </c>
      <c r="D153" s="63" t="s">
        <v>50</v>
      </c>
      <c r="E153" s="64" t="s">
        <v>38</v>
      </c>
    </row>
    <row r="154" spans="1:5" x14ac:dyDescent="0.25">
      <c r="A154" s="61">
        <v>43237</v>
      </c>
      <c r="B154" s="62">
        <v>43238</v>
      </c>
      <c r="C154" s="157">
        <v>500</v>
      </c>
      <c r="D154" s="63" t="s">
        <v>137</v>
      </c>
      <c r="E154" s="64" t="s">
        <v>292</v>
      </c>
    </row>
    <row r="155" spans="1:5" x14ac:dyDescent="0.25">
      <c r="A155" s="61">
        <v>43237</v>
      </c>
      <c r="B155" s="62">
        <v>43238</v>
      </c>
      <c r="C155" s="157">
        <v>1000</v>
      </c>
      <c r="D155" s="63" t="s">
        <v>46</v>
      </c>
      <c r="E155" s="64" t="s">
        <v>38</v>
      </c>
    </row>
    <row r="156" spans="1:5" x14ac:dyDescent="0.25">
      <c r="A156" s="61">
        <v>43237</v>
      </c>
      <c r="B156" s="62">
        <v>43238</v>
      </c>
      <c r="C156" s="157">
        <v>500</v>
      </c>
      <c r="D156" s="63" t="s">
        <v>243</v>
      </c>
      <c r="E156" s="64" t="s">
        <v>292</v>
      </c>
    </row>
    <row r="157" spans="1:5" x14ac:dyDescent="0.25">
      <c r="A157" s="61">
        <v>43238</v>
      </c>
      <c r="B157" s="62">
        <v>43241</v>
      </c>
      <c r="C157" s="157">
        <v>200</v>
      </c>
      <c r="D157" s="63" t="s">
        <v>242</v>
      </c>
      <c r="E157" s="64" t="s">
        <v>292</v>
      </c>
    </row>
    <row r="158" spans="1:5" x14ac:dyDescent="0.25">
      <c r="A158" s="61">
        <v>43238</v>
      </c>
      <c r="B158" s="62">
        <v>43241</v>
      </c>
      <c r="C158" s="157">
        <v>200</v>
      </c>
      <c r="D158" s="63" t="s">
        <v>241</v>
      </c>
      <c r="E158" s="64" t="s">
        <v>292</v>
      </c>
    </row>
    <row r="159" spans="1:5" x14ac:dyDescent="0.25">
      <c r="A159" s="61">
        <v>43238</v>
      </c>
      <c r="B159" s="62">
        <v>43241</v>
      </c>
      <c r="C159" s="157">
        <v>500</v>
      </c>
      <c r="D159" s="63" t="s">
        <v>60</v>
      </c>
      <c r="E159" s="64" t="s">
        <v>38</v>
      </c>
    </row>
    <row r="160" spans="1:5" x14ac:dyDescent="0.25">
      <c r="A160" s="61">
        <v>43238</v>
      </c>
      <c r="B160" s="62">
        <v>43241</v>
      </c>
      <c r="C160" s="157">
        <v>500</v>
      </c>
      <c r="D160" s="63" t="s">
        <v>60</v>
      </c>
      <c r="E160" s="64" t="s">
        <v>38</v>
      </c>
    </row>
    <row r="161" spans="1:5" x14ac:dyDescent="0.25">
      <c r="A161" s="61">
        <v>43238</v>
      </c>
      <c r="B161" s="62">
        <v>43241</v>
      </c>
      <c r="C161" s="157">
        <v>100</v>
      </c>
      <c r="D161" s="63" t="s">
        <v>49</v>
      </c>
      <c r="E161" s="64" t="s">
        <v>38</v>
      </c>
    </row>
    <row r="162" spans="1:5" x14ac:dyDescent="0.25">
      <c r="A162" s="61">
        <v>43238</v>
      </c>
      <c r="B162" s="62">
        <v>43241</v>
      </c>
      <c r="C162" s="157">
        <v>1000</v>
      </c>
      <c r="D162" s="63" t="s">
        <v>240</v>
      </c>
      <c r="E162" s="64" t="s">
        <v>292</v>
      </c>
    </row>
    <row r="163" spans="1:5" x14ac:dyDescent="0.25">
      <c r="A163" s="61">
        <v>43238</v>
      </c>
      <c r="B163" s="62">
        <v>43241</v>
      </c>
      <c r="C163" s="157">
        <v>100</v>
      </c>
      <c r="D163" s="63" t="s">
        <v>239</v>
      </c>
      <c r="E163" s="64" t="s">
        <v>38</v>
      </c>
    </row>
    <row r="164" spans="1:5" x14ac:dyDescent="0.25">
      <c r="A164" s="61">
        <v>43238</v>
      </c>
      <c r="B164" s="62">
        <v>43241</v>
      </c>
      <c r="C164" s="157">
        <v>100</v>
      </c>
      <c r="D164" s="63" t="s">
        <v>238</v>
      </c>
      <c r="E164" s="64" t="s">
        <v>292</v>
      </c>
    </row>
    <row r="165" spans="1:5" x14ac:dyDescent="0.25">
      <c r="A165" s="61">
        <v>43239</v>
      </c>
      <c r="B165" s="62">
        <v>43241</v>
      </c>
      <c r="C165" s="157">
        <v>500</v>
      </c>
      <c r="D165" s="63" t="s">
        <v>119</v>
      </c>
      <c r="E165" s="64" t="s">
        <v>38</v>
      </c>
    </row>
    <row r="166" spans="1:5" x14ac:dyDescent="0.25">
      <c r="A166" s="61">
        <v>43239</v>
      </c>
      <c r="B166" s="62">
        <v>43241</v>
      </c>
      <c r="C166" s="157">
        <v>300</v>
      </c>
      <c r="D166" s="63" t="s">
        <v>155</v>
      </c>
      <c r="E166" s="64" t="s">
        <v>38</v>
      </c>
    </row>
    <row r="167" spans="1:5" x14ac:dyDescent="0.25">
      <c r="A167" s="61">
        <v>43239</v>
      </c>
      <c r="B167" s="62">
        <v>43241</v>
      </c>
      <c r="C167" s="157">
        <v>500</v>
      </c>
      <c r="D167" s="63" t="s">
        <v>156</v>
      </c>
      <c r="E167" s="64" t="s">
        <v>38</v>
      </c>
    </row>
    <row r="168" spans="1:5" x14ac:dyDescent="0.25">
      <c r="A168" s="61">
        <v>43239</v>
      </c>
      <c r="B168" s="62">
        <v>43241</v>
      </c>
      <c r="C168" s="157">
        <v>500</v>
      </c>
      <c r="D168" s="63" t="s">
        <v>125</v>
      </c>
      <c r="E168" s="64" t="s">
        <v>38</v>
      </c>
    </row>
    <row r="169" spans="1:5" x14ac:dyDescent="0.25">
      <c r="A169" s="61">
        <v>43239</v>
      </c>
      <c r="B169" s="62">
        <v>43241</v>
      </c>
      <c r="C169" s="157">
        <v>700</v>
      </c>
      <c r="D169" s="63" t="s">
        <v>71</v>
      </c>
      <c r="E169" s="64" t="s">
        <v>38</v>
      </c>
    </row>
    <row r="170" spans="1:5" x14ac:dyDescent="0.25">
      <c r="A170" s="61">
        <v>43239</v>
      </c>
      <c r="B170" s="62">
        <v>43241</v>
      </c>
      <c r="C170" s="157">
        <v>1000</v>
      </c>
      <c r="D170" s="63" t="s">
        <v>237</v>
      </c>
      <c r="E170" s="64" t="s">
        <v>292</v>
      </c>
    </row>
    <row r="171" spans="1:5" x14ac:dyDescent="0.25">
      <c r="A171" s="61">
        <v>43239</v>
      </c>
      <c r="B171" s="62">
        <v>43241</v>
      </c>
      <c r="C171" s="157">
        <v>2000</v>
      </c>
      <c r="D171" s="63" t="s">
        <v>236</v>
      </c>
      <c r="E171" s="64" t="s">
        <v>38</v>
      </c>
    </row>
    <row r="172" spans="1:5" x14ac:dyDescent="0.25">
      <c r="A172" s="61">
        <v>43239</v>
      </c>
      <c r="B172" s="62">
        <v>43241</v>
      </c>
      <c r="C172" s="157">
        <v>500</v>
      </c>
      <c r="D172" s="63" t="s">
        <v>51</v>
      </c>
      <c r="E172" s="64" t="s">
        <v>38</v>
      </c>
    </row>
    <row r="173" spans="1:5" x14ac:dyDescent="0.25">
      <c r="A173" s="61">
        <v>43239</v>
      </c>
      <c r="B173" s="62">
        <v>43241</v>
      </c>
      <c r="C173" s="157">
        <v>200</v>
      </c>
      <c r="D173" s="63" t="s">
        <v>235</v>
      </c>
      <c r="E173" s="64" t="s">
        <v>38</v>
      </c>
    </row>
    <row r="174" spans="1:5" x14ac:dyDescent="0.25">
      <c r="A174" s="61">
        <v>43240</v>
      </c>
      <c r="B174" s="62">
        <v>43241</v>
      </c>
      <c r="C174" s="157">
        <v>500</v>
      </c>
      <c r="D174" s="63" t="s">
        <v>234</v>
      </c>
      <c r="E174" s="64" t="s">
        <v>292</v>
      </c>
    </row>
    <row r="175" spans="1:5" x14ac:dyDescent="0.25">
      <c r="A175" s="61">
        <v>43240</v>
      </c>
      <c r="B175" s="62">
        <v>43241</v>
      </c>
      <c r="C175" s="157">
        <v>500</v>
      </c>
      <c r="D175" s="63" t="s">
        <v>97</v>
      </c>
      <c r="E175" s="64" t="s">
        <v>38</v>
      </c>
    </row>
    <row r="176" spans="1:5" x14ac:dyDescent="0.25">
      <c r="A176" s="61">
        <v>43240</v>
      </c>
      <c r="B176" s="62">
        <v>43241</v>
      </c>
      <c r="C176" s="157">
        <v>500</v>
      </c>
      <c r="D176" s="63" t="s">
        <v>87</v>
      </c>
      <c r="E176" s="64" t="s">
        <v>84</v>
      </c>
    </row>
    <row r="177" spans="1:5" x14ac:dyDescent="0.25">
      <c r="A177" s="61">
        <v>43240</v>
      </c>
      <c r="B177" s="62">
        <v>43241</v>
      </c>
      <c r="C177" s="157">
        <v>100</v>
      </c>
      <c r="D177" s="63" t="s">
        <v>233</v>
      </c>
      <c r="E177" s="64" t="s">
        <v>38</v>
      </c>
    </row>
    <row r="178" spans="1:5" x14ac:dyDescent="0.25">
      <c r="A178" s="61">
        <v>43240</v>
      </c>
      <c r="B178" s="62">
        <v>43241</v>
      </c>
      <c r="C178" s="157">
        <v>500</v>
      </c>
      <c r="D178" s="63" t="s">
        <v>232</v>
      </c>
      <c r="E178" s="64" t="s">
        <v>292</v>
      </c>
    </row>
    <row r="179" spans="1:5" x14ac:dyDescent="0.25">
      <c r="A179" s="61">
        <v>43240</v>
      </c>
      <c r="B179" s="62">
        <v>43241</v>
      </c>
      <c r="C179" s="157">
        <v>2500</v>
      </c>
      <c r="D179" s="63" t="s">
        <v>231</v>
      </c>
      <c r="E179" s="64" t="s">
        <v>292</v>
      </c>
    </row>
    <row r="180" spans="1:5" x14ac:dyDescent="0.25">
      <c r="A180" s="61">
        <v>43240</v>
      </c>
      <c r="B180" s="62">
        <v>43241</v>
      </c>
      <c r="C180" s="157">
        <v>500</v>
      </c>
      <c r="D180" s="63" t="s">
        <v>52</v>
      </c>
      <c r="E180" s="64" t="s">
        <v>38</v>
      </c>
    </row>
    <row r="181" spans="1:5" x14ac:dyDescent="0.25">
      <c r="A181" s="61">
        <v>43240</v>
      </c>
      <c r="B181" s="62">
        <v>43241</v>
      </c>
      <c r="C181" s="157">
        <v>100</v>
      </c>
      <c r="D181" s="63" t="s">
        <v>157</v>
      </c>
      <c r="E181" s="64" t="s">
        <v>38</v>
      </c>
    </row>
    <row r="182" spans="1:5" x14ac:dyDescent="0.25">
      <c r="A182" s="61">
        <v>43240</v>
      </c>
      <c r="B182" s="62">
        <v>43241</v>
      </c>
      <c r="C182" s="157">
        <v>300</v>
      </c>
      <c r="D182" s="63" t="s">
        <v>230</v>
      </c>
      <c r="E182" s="64" t="s">
        <v>38</v>
      </c>
    </row>
    <row r="183" spans="1:5" x14ac:dyDescent="0.25">
      <c r="A183" s="61">
        <v>43240</v>
      </c>
      <c r="B183" s="62">
        <v>43241</v>
      </c>
      <c r="C183" s="157">
        <v>100</v>
      </c>
      <c r="D183" s="63" t="s">
        <v>229</v>
      </c>
      <c r="E183" s="64" t="s">
        <v>38</v>
      </c>
    </row>
    <row r="184" spans="1:5" x14ac:dyDescent="0.25">
      <c r="A184" s="61">
        <v>43241</v>
      </c>
      <c r="B184" s="62">
        <v>43242</v>
      </c>
      <c r="C184" s="157">
        <v>500</v>
      </c>
      <c r="D184" s="63" t="s">
        <v>115</v>
      </c>
      <c r="E184" s="64" t="s">
        <v>38</v>
      </c>
    </row>
    <row r="185" spans="1:5" x14ac:dyDescent="0.25">
      <c r="A185" s="61">
        <v>43241</v>
      </c>
      <c r="B185" s="62">
        <v>43242</v>
      </c>
      <c r="C185" s="157">
        <v>300</v>
      </c>
      <c r="D185" s="63" t="s">
        <v>98</v>
      </c>
      <c r="E185" s="64" t="s">
        <v>38</v>
      </c>
    </row>
    <row r="186" spans="1:5" x14ac:dyDescent="0.25">
      <c r="A186" s="61">
        <v>43241</v>
      </c>
      <c r="B186" s="62">
        <v>43242</v>
      </c>
      <c r="C186" s="157">
        <v>100</v>
      </c>
      <c r="D186" s="63" t="s">
        <v>99</v>
      </c>
      <c r="E186" s="64" t="s">
        <v>38</v>
      </c>
    </row>
    <row r="187" spans="1:5" x14ac:dyDescent="0.25">
      <c r="A187" s="61">
        <v>43241</v>
      </c>
      <c r="B187" s="62">
        <v>43242</v>
      </c>
      <c r="C187" s="157">
        <v>350</v>
      </c>
      <c r="D187" s="63" t="s">
        <v>53</v>
      </c>
      <c r="E187" s="64" t="s">
        <v>38</v>
      </c>
    </row>
    <row r="188" spans="1:5" x14ac:dyDescent="0.25">
      <c r="A188" s="61">
        <v>43242</v>
      </c>
      <c r="B188" s="62">
        <v>43243</v>
      </c>
      <c r="C188" s="157">
        <v>971</v>
      </c>
      <c r="D188" s="65" t="s">
        <v>88</v>
      </c>
      <c r="E188" s="64" t="s">
        <v>38</v>
      </c>
    </row>
    <row r="189" spans="1:5" x14ac:dyDescent="0.25">
      <c r="A189" s="61">
        <v>43243</v>
      </c>
      <c r="B189" s="62">
        <v>43244</v>
      </c>
      <c r="C189" s="157">
        <v>100</v>
      </c>
      <c r="D189" s="63" t="s">
        <v>228</v>
      </c>
      <c r="E189" s="64" t="s">
        <v>38</v>
      </c>
    </row>
    <row r="190" spans="1:5" x14ac:dyDescent="0.25">
      <c r="A190" s="61">
        <v>43243</v>
      </c>
      <c r="B190" s="62">
        <v>43244</v>
      </c>
      <c r="C190" s="157">
        <v>100</v>
      </c>
      <c r="D190" s="63" t="s">
        <v>227</v>
      </c>
      <c r="E190" s="64" t="s">
        <v>38</v>
      </c>
    </row>
    <row r="191" spans="1:5" x14ac:dyDescent="0.25">
      <c r="A191" s="61">
        <v>43243</v>
      </c>
      <c r="B191" s="62">
        <v>43244</v>
      </c>
      <c r="C191" s="157">
        <v>500</v>
      </c>
      <c r="D191" s="63" t="s">
        <v>147</v>
      </c>
      <c r="E191" s="64" t="s">
        <v>38</v>
      </c>
    </row>
    <row r="192" spans="1:5" x14ac:dyDescent="0.25">
      <c r="A192" s="61">
        <v>43244</v>
      </c>
      <c r="B192" s="62">
        <v>43245</v>
      </c>
      <c r="C192" s="157">
        <v>100</v>
      </c>
      <c r="D192" s="63" t="s">
        <v>54</v>
      </c>
      <c r="E192" s="64" t="s">
        <v>38</v>
      </c>
    </row>
    <row r="193" spans="1:5" x14ac:dyDescent="0.25">
      <c r="A193" s="62">
        <v>43244</v>
      </c>
      <c r="B193" s="62">
        <v>43245</v>
      </c>
      <c r="C193" s="157">
        <v>100</v>
      </c>
      <c r="D193" s="63" t="s">
        <v>101</v>
      </c>
      <c r="E193" s="64" t="s">
        <v>38</v>
      </c>
    </row>
    <row r="194" spans="1:5" x14ac:dyDescent="0.25">
      <c r="A194" s="62">
        <v>43244</v>
      </c>
      <c r="B194" s="62">
        <v>43245</v>
      </c>
      <c r="C194" s="157">
        <v>200</v>
      </c>
      <c r="D194" s="63" t="s">
        <v>226</v>
      </c>
      <c r="E194" s="64" t="s">
        <v>38</v>
      </c>
    </row>
    <row r="195" spans="1:5" x14ac:dyDescent="0.25">
      <c r="A195" s="62">
        <v>43244</v>
      </c>
      <c r="B195" s="62">
        <v>43245</v>
      </c>
      <c r="C195" s="157">
        <v>500</v>
      </c>
      <c r="D195" s="63" t="s">
        <v>135</v>
      </c>
      <c r="E195" s="64" t="s">
        <v>38</v>
      </c>
    </row>
    <row r="196" spans="1:5" x14ac:dyDescent="0.25">
      <c r="A196" s="62">
        <v>43244</v>
      </c>
      <c r="B196" s="62">
        <v>43245</v>
      </c>
      <c r="C196" s="157">
        <v>500</v>
      </c>
      <c r="D196" s="63" t="s">
        <v>225</v>
      </c>
      <c r="E196" s="64" t="s">
        <v>38</v>
      </c>
    </row>
    <row r="197" spans="1:5" x14ac:dyDescent="0.25">
      <c r="A197" s="62">
        <v>43244</v>
      </c>
      <c r="B197" s="62">
        <v>43245</v>
      </c>
      <c r="C197" s="157">
        <v>777</v>
      </c>
      <c r="D197" s="63" t="s">
        <v>224</v>
      </c>
      <c r="E197" s="64" t="s">
        <v>38</v>
      </c>
    </row>
    <row r="198" spans="1:5" x14ac:dyDescent="0.25">
      <c r="A198" s="62">
        <v>43244</v>
      </c>
      <c r="B198" s="62">
        <v>43245</v>
      </c>
      <c r="C198" s="157">
        <v>100</v>
      </c>
      <c r="D198" s="63" t="s">
        <v>136</v>
      </c>
      <c r="E198" s="64" t="s">
        <v>38</v>
      </c>
    </row>
    <row r="199" spans="1:5" x14ac:dyDescent="0.25">
      <c r="A199" s="61">
        <v>43244</v>
      </c>
      <c r="B199" s="62">
        <v>43245</v>
      </c>
      <c r="C199" s="157">
        <v>50</v>
      </c>
      <c r="D199" s="63" t="s">
        <v>223</v>
      </c>
      <c r="E199" s="64" t="s">
        <v>38</v>
      </c>
    </row>
    <row r="200" spans="1:5" x14ac:dyDescent="0.25">
      <c r="A200" s="61">
        <v>43245</v>
      </c>
      <c r="B200" s="62">
        <v>43248</v>
      </c>
      <c r="C200" s="157">
        <v>500</v>
      </c>
      <c r="D200" s="63" t="s">
        <v>61</v>
      </c>
      <c r="E200" s="64" t="s">
        <v>38</v>
      </c>
    </row>
    <row r="201" spans="1:5" x14ac:dyDescent="0.25">
      <c r="A201" s="61">
        <v>43245</v>
      </c>
      <c r="B201" s="62">
        <v>43248</v>
      </c>
      <c r="C201" s="157">
        <v>500</v>
      </c>
      <c r="D201" s="63" t="s">
        <v>72</v>
      </c>
      <c r="E201" s="64" t="s">
        <v>38</v>
      </c>
    </row>
    <row r="202" spans="1:5" x14ac:dyDescent="0.25">
      <c r="A202" s="61">
        <v>43245</v>
      </c>
      <c r="B202" s="62">
        <v>43248</v>
      </c>
      <c r="C202" s="157">
        <v>500</v>
      </c>
      <c r="D202" s="63" t="s">
        <v>222</v>
      </c>
      <c r="E202" s="64" t="s">
        <v>38</v>
      </c>
    </row>
    <row r="203" spans="1:5" x14ac:dyDescent="0.25">
      <c r="A203" s="61">
        <v>43245</v>
      </c>
      <c r="B203" s="62">
        <v>43248</v>
      </c>
      <c r="C203" s="157">
        <v>500</v>
      </c>
      <c r="D203" s="63" t="s">
        <v>151</v>
      </c>
      <c r="E203" s="64" t="s">
        <v>38</v>
      </c>
    </row>
    <row r="204" spans="1:5" x14ac:dyDescent="0.25">
      <c r="A204" s="61">
        <v>43245</v>
      </c>
      <c r="B204" s="62">
        <v>43248</v>
      </c>
      <c r="C204" s="157">
        <v>200</v>
      </c>
      <c r="D204" s="63" t="s">
        <v>102</v>
      </c>
      <c r="E204" s="64" t="s">
        <v>38</v>
      </c>
    </row>
    <row r="205" spans="1:5" x14ac:dyDescent="0.25">
      <c r="A205" s="61">
        <v>43245</v>
      </c>
      <c r="B205" s="62">
        <v>43248</v>
      </c>
      <c r="C205" s="157">
        <v>100</v>
      </c>
      <c r="D205" s="63" t="s">
        <v>103</v>
      </c>
      <c r="E205" s="64" t="s">
        <v>38</v>
      </c>
    </row>
    <row r="206" spans="1:5" x14ac:dyDescent="0.25">
      <c r="A206" s="61">
        <v>43245</v>
      </c>
      <c r="B206" s="62">
        <v>43248</v>
      </c>
      <c r="C206" s="157">
        <v>200</v>
      </c>
      <c r="D206" s="63" t="s">
        <v>104</v>
      </c>
      <c r="E206" s="64" t="s">
        <v>38</v>
      </c>
    </row>
    <row r="207" spans="1:5" x14ac:dyDescent="0.25">
      <c r="A207" s="61">
        <v>43245</v>
      </c>
      <c r="B207" s="62">
        <v>43248</v>
      </c>
      <c r="C207" s="157">
        <v>500</v>
      </c>
      <c r="D207" s="63" t="s">
        <v>105</v>
      </c>
      <c r="E207" s="64" t="s">
        <v>38</v>
      </c>
    </row>
    <row r="208" spans="1:5" x14ac:dyDescent="0.25">
      <c r="A208" s="61">
        <v>43245</v>
      </c>
      <c r="B208" s="62">
        <v>43248</v>
      </c>
      <c r="C208" s="157">
        <v>100</v>
      </c>
      <c r="D208" s="63" t="s">
        <v>106</v>
      </c>
      <c r="E208" s="64" t="s">
        <v>38</v>
      </c>
    </row>
    <row r="209" spans="1:5" x14ac:dyDescent="0.25">
      <c r="A209" s="61">
        <v>43245</v>
      </c>
      <c r="B209" s="62">
        <v>43248</v>
      </c>
      <c r="C209" s="157">
        <v>500</v>
      </c>
      <c r="D209" s="63" t="s">
        <v>221</v>
      </c>
      <c r="E209" s="64" t="s">
        <v>292</v>
      </c>
    </row>
    <row r="210" spans="1:5" x14ac:dyDescent="0.25">
      <c r="A210" s="61">
        <v>43245</v>
      </c>
      <c r="B210" s="62">
        <v>43248</v>
      </c>
      <c r="C210" s="157">
        <v>500</v>
      </c>
      <c r="D210" s="63" t="s">
        <v>220</v>
      </c>
      <c r="E210" s="64" t="s">
        <v>292</v>
      </c>
    </row>
    <row r="211" spans="1:5" x14ac:dyDescent="0.25">
      <c r="A211" s="61">
        <v>43246</v>
      </c>
      <c r="B211" s="62">
        <v>43248</v>
      </c>
      <c r="C211" s="157">
        <v>1000</v>
      </c>
      <c r="D211" s="63" t="s">
        <v>110</v>
      </c>
      <c r="E211" s="64" t="s">
        <v>100</v>
      </c>
    </row>
    <row r="212" spans="1:5" x14ac:dyDescent="0.25">
      <c r="A212" s="61">
        <v>43246</v>
      </c>
      <c r="B212" s="62">
        <v>43248</v>
      </c>
      <c r="C212" s="157">
        <v>1000</v>
      </c>
      <c r="D212" s="63" t="s">
        <v>219</v>
      </c>
      <c r="E212" s="64" t="s">
        <v>100</v>
      </c>
    </row>
    <row r="213" spans="1:5" x14ac:dyDescent="0.25">
      <c r="A213" s="61">
        <v>43246</v>
      </c>
      <c r="B213" s="62">
        <v>43248</v>
      </c>
      <c r="C213" s="157">
        <v>54</v>
      </c>
      <c r="D213" s="63" t="s">
        <v>148</v>
      </c>
      <c r="E213" s="64" t="s">
        <v>38</v>
      </c>
    </row>
    <row r="214" spans="1:5" x14ac:dyDescent="0.25">
      <c r="A214" s="61">
        <v>43246</v>
      </c>
      <c r="B214" s="62">
        <v>43248</v>
      </c>
      <c r="C214" s="157">
        <v>200</v>
      </c>
      <c r="D214" s="63" t="s">
        <v>218</v>
      </c>
      <c r="E214" s="64" t="s">
        <v>292</v>
      </c>
    </row>
    <row r="215" spans="1:5" x14ac:dyDescent="0.25">
      <c r="A215" s="61">
        <v>43246</v>
      </c>
      <c r="B215" s="62">
        <v>43248</v>
      </c>
      <c r="C215" s="157">
        <v>100</v>
      </c>
      <c r="D215" s="63" t="s">
        <v>107</v>
      </c>
      <c r="E215" s="64" t="s">
        <v>38</v>
      </c>
    </row>
    <row r="216" spans="1:5" x14ac:dyDescent="0.25">
      <c r="A216" s="61">
        <v>43247</v>
      </c>
      <c r="B216" s="62">
        <v>43248</v>
      </c>
      <c r="C216" s="157">
        <v>1000</v>
      </c>
      <c r="D216" s="63" t="s">
        <v>158</v>
      </c>
      <c r="E216" s="64" t="s">
        <v>38</v>
      </c>
    </row>
    <row r="217" spans="1:5" x14ac:dyDescent="0.25">
      <c r="A217" s="61">
        <v>43247</v>
      </c>
      <c r="B217" s="62">
        <v>43248</v>
      </c>
      <c r="C217" s="157">
        <v>500</v>
      </c>
      <c r="D217" s="63" t="s">
        <v>217</v>
      </c>
      <c r="E217" s="64" t="s">
        <v>38</v>
      </c>
    </row>
    <row r="218" spans="1:5" x14ac:dyDescent="0.25">
      <c r="A218" s="61">
        <v>43248</v>
      </c>
      <c r="B218" s="62">
        <v>43249</v>
      </c>
      <c r="C218" s="157">
        <v>500</v>
      </c>
      <c r="D218" s="63" t="s">
        <v>74</v>
      </c>
      <c r="E218" s="64" t="s">
        <v>67</v>
      </c>
    </row>
    <row r="219" spans="1:5" x14ac:dyDescent="0.25">
      <c r="A219" s="62">
        <v>43248</v>
      </c>
      <c r="B219" s="62">
        <v>43249</v>
      </c>
      <c r="C219" s="157">
        <v>1000</v>
      </c>
      <c r="D219" s="63" t="s">
        <v>216</v>
      </c>
      <c r="E219" s="64" t="s">
        <v>292</v>
      </c>
    </row>
    <row r="220" spans="1:5" x14ac:dyDescent="0.25">
      <c r="A220" s="62">
        <v>43248</v>
      </c>
      <c r="B220" s="62">
        <v>43249</v>
      </c>
      <c r="C220" s="157">
        <v>3000</v>
      </c>
      <c r="D220" s="63" t="s">
        <v>215</v>
      </c>
      <c r="E220" s="64" t="s">
        <v>38</v>
      </c>
    </row>
    <row r="221" spans="1:5" x14ac:dyDescent="0.25">
      <c r="A221" s="62">
        <v>43248</v>
      </c>
      <c r="B221" s="62">
        <v>43249</v>
      </c>
      <c r="C221" s="157">
        <v>200</v>
      </c>
      <c r="D221" s="63" t="s">
        <v>534</v>
      </c>
      <c r="E221" s="64" t="s">
        <v>38</v>
      </c>
    </row>
    <row r="222" spans="1:5" x14ac:dyDescent="0.25">
      <c r="A222" s="62">
        <v>43248</v>
      </c>
      <c r="B222" s="62">
        <v>43249</v>
      </c>
      <c r="C222" s="157">
        <v>1000</v>
      </c>
      <c r="D222" s="63" t="s">
        <v>89</v>
      </c>
      <c r="E222" s="64" t="s">
        <v>38</v>
      </c>
    </row>
    <row r="223" spans="1:5" x14ac:dyDescent="0.25">
      <c r="A223" s="62">
        <v>43248</v>
      </c>
      <c r="B223" s="62">
        <v>43249</v>
      </c>
      <c r="C223" s="157">
        <v>200</v>
      </c>
      <c r="D223" s="63" t="s">
        <v>90</v>
      </c>
      <c r="E223" s="64" t="s">
        <v>38</v>
      </c>
    </row>
    <row r="224" spans="1:5" x14ac:dyDescent="0.25">
      <c r="A224" s="62">
        <v>43248</v>
      </c>
      <c r="B224" s="62">
        <v>43249</v>
      </c>
      <c r="C224" s="157">
        <v>500</v>
      </c>
      <c r="D224" s="63" t="s">
        <v>138</v>
      </c>
      <c r="E224" s="64" t="s">
        <v>38</v>
      </c>
    </row>
    <row r="225" spans="1:5" x14ac:dyDescent="0.25">
      <c r="A225" s="62">
        <v>43248</v>
      </c>
      <c r="B225" s="62">
        <v>43249</v>
      </c>
      <c r="C225" s="157">
        <v>500</v>
      </c>
      <c r="D225" s="63" t="s">
        <v>109</v>
      </c>
      <c r="E225" s="64" t="s">
        <v>38</v>
      </c>
    </row>
    <row r="226" spans="1:5" x14ac:dyDescent="0.25">
      <c r="A226" s="62">
        <v>43248</v>
      </c>
      <c r="B226" s="62">
        <v>43249</v>
      </c>
      <c r="C226" s="157">
        <v>81</v>
      </c>
      <c r="D226" s="63" t="s">
        <v>148</v>
      </c>
      <c r="E226" s="64" t="s">
        <v>38</v>
      </c>
    </row>
    <row r="227" spans="1:5" x14ac:dyDescent="0.25">
      <c r="A227" s="62">
        <v>43248</v>
      </c>
      <c r="B227" s="62">
        <v>43249</v>
      </c>
      <c r="C227" s="157">
        <v>400</v>
      </c>
      <c r="D227" s="63" t="s">
        <v>139</v>
      </c>
      <c r="E227" s="64" t="s">
        <v>38</v>
      </c>
    </row>
    <row r="228" spans="1:5" x14ac:dyDescent="0.25">
      <c r="A228" s="62">
        <v>43249</v>
      </c>
      <c r="B228" s="62">
        <v>43250</v>
      </c>
      <c r="C228" s="157">
        <v>100</v>
      </c>
      <c r="D228" s="63" t="s">
        <v>122</v>
      </c>
      <c r="E228" s="64" t="s">
        <v>38</v>
      </c>
    </row>
    <row r="229" spans="1:5" x14ac:dyDescent="0.25">
      <c r="A229" s="61">
        <v>43249</v>
      </c>
      <c r="B229" s="62">
        <v>43250</v>
      </c>
      <c r="C229" s="157">
        <v>500</v>
      </c>
      <c r="D229" s="63" t="s">
        <v>55</v>
      </c>
      <c r="E229" s="64" t="s">
        <v>38</v>
      </c>
    </row>
    <row r="230" spans="1:5" x14ac:dyDescent="0.25">
      <c r="A230" s="62">
        <v>43250</v>
      </c>
      <c r="B230" s="62">
        <v>43251</v>
      </c>
      <c r="C230" s="157">
        <v>500</v>
      </c>
      <c r="D230" s="63" t="s">
        <v>214</v>
      </c>
      <c r="E230" s="64" t="s">
        <v>292</v>
      </c>
    </row>
    <row r="231" spans="1:5" x14ac:dyDescent="0.25">
      <c r="A231" s="62">
        <v>43250</v>
      </c>
      <c r="B231" s="62">
        <v>43251</v>
      </c>
      <c r="C231" s="157">
        <v>100</v>
      </c>
      <c r="D231" s="63" t="s">
        <v>56</v>
      </c>
      <c r="E231" s="64" t="s">
        <v>38</v>
      </c>
    </row>
    <row r="232" spans="1:5" x14ac:dyDescent="0.25">
      <c r="A232" s="62">
        <v>43250</v>
      </c>
      <c r="B232" s="62">
        <v>43251</v>
      </c>
      <c r="C232" s="157">
        <v>500</v>
      </c>
      <c r="D232" s="63" t="s">
        <v>40</v>
      </c>
      <c r="E232" s="64" t="s">
        <v>38</v>
      </c>
    </row>
    <row r="233" spans="1:5" x14ac:dyDescent="0.25">
      <c r="A233" s="62">
        <v>43250</v>
      </c>
      <c r="B233" s="62">
        <v>43251</v>
      </c>
      <c r="C233" s="157">
        <v>1000</v>
      </c>
      <c r="D233" s="63" t="s">
        <v>143</v>
      </c>
      <c r="E233" s="64" t="s">
        <v>140</v>
      </c>
    </row>
    <row r="234" spans="1:5" x14ac:dyDescent="0.25">
      <c r="A234" s="62">
        <v>43250</v>
      </c>
      <c r="B234" s="62">
        <v>43251</v>
      </c>
      <c r="C234" s="157">
        <v>500</v>
      </c>
      <c r="D234" s="63" t="s">
        <v>83</v>
      </c>
      <c r="E234" s="64" t="s">
        <v>38</v>
      </c>
    </row>
    <row r="235" spans="1:5" x14ac:dyDescent="0.25">
      <c r="A235" s="62">
        <v>43250</v>
      </c>
      <c r="B235" s="62">
        <v>43251</v>
      </c>
      <c r="C235" s="157">
        <v>50</v>
      </c>
      <c r="D235" s="63" t="s">
        <v>130</v>
      </c>
      <c r="E235" s="64" t="s">
        <v>292</v>
      </c>
    </row>
    <row r="236" spans="1:5" x14ac:dyDescent="0.25">
      <c r="A236" s="61">
        <v>43250</v>
      </c>
      <c r="B236" s="62">
        <v>43251</v>
      </c>
      <c r="C236" s="157">
        <v>100</v>
      </c>
      <c r="D236" s="63" t="s">
        <v>213</v>
      </c>
      <c r="E236" s="64" t="s">
        <v>38</v>
      </c>
    </row>
    <row r="237" spans="1:5" x14ac:dyDescent="0.25">
      <c r="A237" s="62">
        <v>43251.474456018521</v>
      </c>
      <c r="B237" s="120">
        <v>43252</v>
      </c>
      <c r="C237" s="157">
        <v>200</v>
      </c>
      <c r="D237" s="63" t="s">
        <v>449</v>
      </c>
      <c r="E237" s="64" t="s">
        <v>38</v>
      </c>
    </row>
    <row r="238" spans="1:5" x14ac:dyDescent="0.25">
      <c r="A238" s="62">
        <v>43251.531458333331</v>
      </c>
      <c r="B238" s="120">
        <v>43252</v>
      </c>
      <c r="C238" s="157">
        <v>100</v>
      </c>
      <c r="D238" s="63" t="s">
        <v>450</v>
      </c>
      <c r="E238" s="64" t="s">
        <v>38</v>
      </c>
    </row>
    <row r="239" spans="1:5" x14ac:dyDescent="0.25">
      <c r="A239" s="62">
        <v>43251.559490740743</v>
      </c>
      <c r="B239" s="120">
        <v>43252</v>
      </c>
      <c r="C239" s="157">
        <v>500</v>
      </c>
      <c r="D239" s="63" t="s">
        <v>451</v>
      </c>
      <c r="E239" s="64" t="s">
        <v>38</v>
      </c>
    </row>
    <row r="240" spans="1:5" x14ac:dyDescent="0.25">
      <c r="A240" s="62">
        <v>43251.725752314815</v>
      </c>
      <c r="B240" s="120">
        <v>43252</v>
      </c>
      <c r="C240" s="157">
        <v>500</v>
      </c>
      <c r="D240" s="63" t="s">
        <v>40</v>
      </c>
      <c r="E240" s="64" t="s">
        <v>38</v>
      </c>
    </row>
    <row r="241" spans="1:5" x14ac:dyDescent="0.25">
      <c r="A241" s="62">
        <v>43251.871307870373</v>
      </c>
      <c r="B241" s="120">
        <v>43252</v>
      </c>
      <c r="C241" s="157">
        <v>1000</v>
      </c>
      <c r="D241" s="78" t="s">
        <v>452</v>
      </c>
      <c r="E241" s="77" t="s">
        <v>38</v>
      </c>
    </row>
    <row r="242" spans="1:5" x14ac:dyDescent="0.25">
      <c r="A242" s="180" t="s">
        <v>34</v>
      </c>
      <c r="B242" s="181"/>
      <c r="C242" s="5">
        <v>142778.88</v>
      </c>
      <c r="D242" s="76"/>
      <c r="E242" s="79"/>
    </row>
    <row r="243" spans="1:5" ht="30" customHeight="1" x14ac:dyDescent="0.25">
      <c r="A243" s="180" t="s">
        <v>75</v>
      </c>
      <c r="B243" s="181"/>
      <c r="C243" s="5">
        <f>2300*0.971</f>
        <v>2233.2999999999997</v>
      </c>
      <c r="D243" s="80"/>
      <c r="E243" s="79"/>
    </row>
  </sheetData>
  <sheetProtection formatCells="0" formatColumns="0" formatRows="0" insertColumns="0" insertRows="0" insertHyperlinks="0" deleteColumns="0" deleteRows="0" sort="0" autoFilter="0" pivotTables="0"/>
  <mergeCells count="7">
    <mergeCell ref="A243:B243"/>
    <mergeCell ref="C1:E1"/>
    <mergeCell ref="C2:E2"/>
    <mergeCell ref="C4:E4"/>
    <mergeCell ref="C5:E5"/>
    <mergeCell ref="C6:E6"/>
    <mergeCell ref="A242:B242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2"/>
  <sheetViews>
    <sheetView showGridLines="0" workbookViewId="0">
      <selection activeCell="B7" sqref="B7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15.7109375" style="22" customWidth="1"/>
    <col min="5" max="5" width="25.85546875" style="22" customWidth="1"/>
    <col min="6" max="6" width="58.85546875" customWidth="1"/>
    <col min="7" max="256" width="8.85546875" customWidth="1"/>
  </cols>
  <sheetData>
    <row r="1" spans="1:8" ht="18" customHeight="1" x14ac:dyDescent="0.3">
      <c r="B1" s="182" t="s">
        <v>15</v>
      </c>
      <c r="C1" s="182"/>
      <c r="D1" s="182"/>
      <c r="E1" s="182"/>
      <c r="F1" s="182"/>
    </row>
    <row r="2" spans="1:8" ht="18.75" x14ac:dyDescent="0.3">
      <c r="B2" s="182" t="s">
        <v>16</v>
      </c>
      <c r="C2" s="182"/>
      <c r="D2" s="182"/>
      <c r="E2" s="182"/>
      <c r="F2" s="182"/>
    </row>
    <row r="3" spans="1:8" ht="18.75" x14ac:dyDescent="0.3">
      <c r="D3" s="21"/>
      <c r="E3" s="21"/>
      <c r="F3" s="3"/>
    </row>
    <row r="4" spans="1:8" ht="18.75" x14ac:dyDescent="0.25">
      <c r="B4" s="183" t="s">
        <v>18</v>
      </c>
      <c r="C4" s="183"/>
      <c r="D4" s="183"/>
      <c r="E4" s="183"/>
      <c r="F4" s="183"/>
    </row>
    <row r="5" spans="1:8" ht="18.75" x14ac:dyDescent="0.25">
      <c r="B5" s="183" t="s">
        <v>293</v>
      </c>
      <c r="C5" s="183"/>
      <c r="D5" s="183"/>
      <c r="E5" s="183"/>
      <c r="F5" s="183"/>
    </row>
    <row r="6" spans="1:8" s="27" customFormat="1" ht="18.75" x14ac:dyDescent="0.3">
      <c r="A6"/>
      <c r="B6"/>
      <c r="C6"/>
      <c r="D6" s="184"/>
      <c r="E6" s="184"/>
      <c r="F6" s="184"/>
      <c r="G6"/>
      <c r="H6"/>
    </row>
    <row r="7" spans="1:8" ht="15.75" customHeight="1" x14ac:dyDescent="0.25"/>
    <row r="8" spans="1:8" ht="54.75" customHeight="1" x14ac:dyDescent="0.25">
      <c r="A8" s="23" t="s">
        <v>13</v>
      </c>
      <c r="B8" s="24" t="s">
        <v>19</v>
      </c>
      <c r="C8" s="24" t="s">
        <v>22</v>
      </c>
      <c r="D8" s="25" t="s">
        <v>37</v>
      </c>
      <c r="E8" s="25" t="s">
        <v>1</v>
      </c>
      <c r="F8" s="26" t="s">
        <v>29</v>
      </c>
      <c r="G8" s="27"/>
      <c r="H8" s="27"/>
    </row>
    <row r="9" spans="1:8" ht="15.75" customHeight="1" x14ac:dyDescent="0.25">
      <c r="A9" s="66" t="s">
        <v>472</v>
      </c>
      <c r="B9" s="67">
        <v>43223</v>
      </c>
      <c r="C9" s="158" t="s">
        <v>579</v>
      </c>
      <c r="D9" s="158">
        <v>9550</v>
      </c>
      <c r="E9" s="68" t="s">
        <v>167</v>
      </c>
      <c r="F9" s="81" t="s">
        <v>38</v>
      </c>
    </row>
    <row r="10" spans="1:8" x14ac:dyDescent="0.25">
      <c r="A10" s="66" t="s">
        <v>473</v>
      </c>
      <c r="B10" s="67">
        <v>43223</v>
      </c>
      <c r="C10" s="158" t="s">
        <v>580</v>
      </c>
      <c r="D10" s="158">
        <v>946</v>
      </c>
      <c r="E10" s="68" t="s">
        <v>166</v>
      </c>
      <c r="F10" s="70" t="s">
        <v>535</v>
      </c>
    </row>
    <row r="11" spans="1:8" x14ac:dyDescent="0.25">
      <c r="A11" s="66" t="s">
        <v>474</v>
      </c>
      <c r="B11" s="67">
        <v>43223</v>
      </c>
      <c r="C11" s="158" t="s">
        <v>581</v>
      </c>
      <c r="D11" s="158">
        <v>18.68</v>
      </c>
      <c r="E11" s="68" t="s">
        <v>168</v>
      </c>
      <c r="F11" s="69" t="s">
        <v>38</v>
      </c>
    </row>
    <row r="12" spans="1:8" x14ac:dyDescent="0.25">
      <c r="A12" s="71">
        <v>43228</v>
      </c>
      <c r="B12" s="66" t="s">
        <v>193</v>
      </c>
      <c r="C12" s="159" t="s">
        <v>582</v>
      </c>
      <c r="D12" s="159">
        <v>470.5</v>
      </c>
      <c r="E12" s="72" t="s">
        <v>478</v>
      </c>
      <c r="F12" s="69" t="s">
        <v>38</v>
      </c>
    </row>
    <row r="13" spans="1:8" x14ac:dyDescent="0.25">
      <c r="A13" s="71">
        <v>43229</v>
      </c>
      <c r="B13" s="66" t="s">
        <v>194</v>
      </c>
      <c r="C13" s="159" t="s">
        <v>583</v>
      </c>
      <c r="D13" s="159">
        <v>182.2</v>
      </c>
      <c r="E13" s="72" t="s">
        <v>475</v>
      </c>
      <c r="F13" s="69" t="s">
        <v>38</v>
      </c>
    </row>
    <row r="14" spans="1:8" x14ac:dyDescent="0.25">
      <c r="A14" s="71">
        <v>43231</v>
      </c>
      <c r="B14" s="66" t="s">
        <v>196</v>
      </c>
      <c r="C14" s="159" t="s">
        <v>582</v>
      </c>
      <c r="D14" s="159">
        <v>470.5</v>
      </c>
      <c r="E14" s="72" t="s">
        <v>478</v>
      </c>
      <c r="F14" s="69" t="s">
        <v>38</v>
      </c>
    </row>
    <row r="15" spans="1:8" x14ac:dyDescent="0.25">
      <c r="A15" s="71">
        <v>43237</v>
      </c>
      <c r="B15" s="66" t="s">
        <v>204</v>
      </c>
      <c r="C15" s="159" t="s">
        <v>584</v>
      </c>
      <c r="D15" s="159">
        <v>275.3</v>
      </c>
      <c r="E15" s="72" t="s">
        <v>477</v>
      </c>
      <c r="F15" s="69" t="s">
        <v>38</v>
      </c>
    </row>
    <row r="16" spans="1:8" x14ac:dyDescent="0.25">
      <c r="A16" s="71">
        <v>43238</v>
      </c>
      <c r="B16" s="66" t="s">
        <v>204</v>
      </c>
      <c r="C16" s="159" t="s">
        <v>585</v>
      </c>
      <c r="D16" s="159">
        <v>3158.6</v>
      </c>
      <c r="E16" s="72" t="s">
        <v>502</v>
      </c>
      <c r="F16" s="69" t="s">
        <v>38</v>
      </c>
    </row>
    <row r="17" spans="1:6" x14ac:dyDescent="0.25">
      <c r="A17" s="71">
        <v>43239</v>
      </c>
      <c r="B17" s="66" t="s">
        <v>204</v>
      </c>
      <c r="C17" s="159" t="s">
        <v>586</v>
      </c>
      <c r="D17" s="159">
        <v>5724.37</v>
      </c>
      <c r="E17" s="72" t="s">
        <v>501</v>
      </c>
      <c r="F17" s="69" t="s">
        <v>38</v>
      </c>
    </row>
    <row r="18" spans="1:6" x14ac:dyDescent="0.25">
      <c r="A18" s="71">
        <v>43240</v>
      </c>
      <c r="B18" s="60">
        <v>43242</v>
      </c>
      <c r="C18" s="159" t="s">
        <v>578</v>
      </c>
      <c r="D18" s="159">
        <v>431.44</v>
      </c>
      <c r="E18" s="72" t="s">
        <v>503</v>
      </c>
      <c r="F18" s="69" t="s">
        <v>38</v>
      </c>
    </row>
    <row r="19" spans="1:6" x14ac:dyDescent="0.25">
      <c r="A19" s="71">
        <v>43240</v>
      </c>
      <c r="B19" s="60">
        <v>43242</v>
      </c>
      <c r="C19" s="159" t="s">
        <v>587</v>
      </c>
      <c r="D19" s="159">
        <v>2999.15</v>
      </c>
      <c r="E19" s="72" t="s">
        <v>476</v>
      </c>
      <c r="F19" s="69" t="s">
        <v>38</v>
      </c>
    </row>
    <row r="20" spans="1:6" x14ac:dyDescent="0.25">
      <c r="A20" s="73">
        <v>43250</v>
      </c>
      <c r="B20" s="123">
        <v>43252</v>
      </c>
      <c r="C20" s="160" t="s">
        <v>588</v>
      </c>
      <c r="D20" s="160">
        <v>85.1</v>
      </c>
      <c r="E20" s="74" t="s">
        <v>477</v>
      </c>
      <c r="F20" s="75" t="s">
        <v>38</v>
      </c>
    </row>
    <row r="21" spans="1:6" ht="15" customHeight="1" x14ac:dyDescent="0.25">
      <c r="A21" s="185" t="s">
        <v>27</v>
      </c>
      <c r="B21" s="186"/>
      <c r="C21" s="186"/>
      <c r="D21" s="121">
        <f>SUM(D9:D19)</f>
        <v>24226.74</v>
      </c>
      <c r="E21" s="53"/>
      <c r="F21" s="54"/>
    </row>
    <row r="22" spans="1:6" ht="15" customHeight="1" x14ac:dyDescent="0.25">
      <c r="A22" s="187" t="s">
        <v>62</v>
      </c>
      <c r="B22" s="188"/>
      <c r="C22" s="188"/>
      <c r="D22" s="122">
        <f>D20</f>
        <v>85.1</v>
      </c>
      <c r="E22" s="55"/>
      <c r="F22" s="13"/>
    </row>
  </sheetData>
  <sheetProtection formatCells="0" formatColumns="0" formatRows="0" insertColumns="0" insertRows="0" insertHyperlinks="0" deleteColumns="0" deleteRows="0" sort="0" autoFilter="0" pivotTables="0"/>
  <mergeCells count="7">
    <mergeCell ref="D6:F6"/>
    <mergeCell ref="A21:C21"/>
    <mergeCell ref="A22:C22"/>
    <mergeCell ref="B2:F2"/>
    <mergeCell ref="B1:F1"/>
    <mergeCell ref="B4:F4"/>
    <mergeCell ref="B5:F5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6"/>
  <sheetViews>
    <sheetView showGridLines="0" workbookViewId="0">
      <selection activeCell="B14" sqref="B14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44.85546875" customWidth="1"/>
    <col min="5" max="256" width="8.85546875" customWidth="1"/>
  </cols>
  <sheetData>
    <row r="1" spans="1:4" ht="18.75" x14ac:dyDescent="0.3">
      <c r="B1" s="182" t="s">
        <v>15</v>
      </c>
      <c r="C1" s="182"/>
      <c r="D1" s="182"/>
    </row>
    <row r="2" spans="1:4" ht="18.75" x14ac:dyDescent="0.3">
      <c r="B2" s="182" t="s">
        <v>16</v>
      </c>
      <c r="C2" s="182"/>
      <c r="D2" s="182"/>
    </row>
    <row r="3" spans="1:4" ht="18" customHeight="1" x14ac:dyDescent="0.3">
      <c r="C3" s="21"/>
      <c r="D3" s="3"/>
    </row>
    <row r="4" spans="1:4" ht="18.75" x14ac:dyDescent="0.25">
      <c r="B4" s="183" t="s">
        <v>23</v>
      </c>
      <c r="C4" s="183"/>
      <c r="D4" s="183"/>
    </row>
    <row r="5" spans="1:4" ht="18.75" x14ac:dyDescent="0.25">
      <c r="B5" s="183" t="s">
        <v>293</v>
      </c>
      <c r="C5" s="183"/>
      <c r="D5" s="183"/>
    </row>
    <row r="6" spans="1:4" ht="10.5" customHeight="1" x14ac:dyDescent="0.3">
      <c r="C6" s="184"/>
      <c r="D6" s="184"/>
    </row>
    <row r="8" spans="1:4" s="27" customFormat="1" ht="30" x14ac:dyDescent="0.25">
      <c r="A8" s="23" t="s">
        <v>13</v>
      </c>
      <c r="B8" s="24" t="s">
        <v>19</v>
      </c>
      <c r="C8" s="25" t="s">
        <v>6</v>
      </c>
      <c r="D8" s="26" t="s">
        <v>1</v>
      </c>
    </row>
    <row r="9" spans="1:4" x14ac:dyDescent="0.25">
      <c r="A9" s="50">
        <v>43218</v>
      </c>
      <c r="B9" s="29">
        <v>43223</v>
      </c>
      <c r="C9" s="31">
        <v>40</v>
      </c>
      <c r="D9" s="20" t="s">
        <v>509</v>
      </c>
    </row>
    <row r="10" spans="1:4" x14ac:dyDescent="0.25">
      <c r="A10" s="50">
        <v>43237</v>
      </c>
      <c r="B10" s="50">
        <v>43238</v>
      </c>
      <c r="C10" s="31">
        <v>11000</v>
      </c>
      <c r="D10" s="20" t="s">
        <v>170</v>
      </c>
    </row>
    <row r="11" spans="1:4" x14ac:dyDescent="0.25">
      <c r="A11" s="50">
        <v>43248</v>
      </c>
      <c r="B11" s="50">
        <v>43249</v>
      </c>
      <c r="C11" s="31">
        <v>200</v>
      </c>
      <c r="D11" s="20" t="s">
        <v>294</v>
      </c>
    </row>
    <row r="12" spans="1:4" x14ac:dyDescent="0.25">
      <c r="A12" s="50">
        <v>43249</v>
      </c>
      <c r="B12" s="50">
        <v>43250</v>
      </c>
      <c r="C12" s="30">
        <v>10000</v>
      </c>
      <c r="D12" s="20" t="s">
        <v>536</v>
      </c>
    </row>
    <row r="13" spans="1:4" x14ac:dyDescent="0.25">
      <c r="A13" s="50">
        <v>43250</v>
      </c>
      <c r="B13" s="50">
        <v>43251</v>
      </c>
      <c r="C13" s="31">
        <v>200</v>
      </c>
      <c r="D13" s="20" t="s">
        <v>295</v>
      </c>
    </row>
    <row r="14" spans="1:4" x14ac:dyDescent="0.25">
      <c r="A14" s="50">
        <v>43251</v>
      </c>
      <c r="B14" s="123">
        <v>43252</v>
      </c>
      <c r="C14" s="31">
        <v>100</v>
      </c>
      <c r="D14" s="20" t="s">
        <v>169</v>
      </c>
    </row>
    <row r="15" spans="1:4" ht="30" customHeight="1" x14ac:dyDescent="0.25">
      <c r="A15" s="187" t="s">
        <v>32</v>
      </c>
      <c r="B15" s="188"/>
      <c r="C15" s="5">
        <f>SUM(C9:C14)-SUM(C9:C14)*2.8%</f>
        <v>20936.88</v>
      </c>
      <c r="D15" s="11"/>
    </row>
    <row r="16" spans="1:4" ht="30" customHeight="1" x14ac:dyDescent="0.25">
      <c r="A16" s="187" t="s">
        <v>76</v>
      </c>
      <c r="B16" s="188"/>
      <c r="C16" s="5">
        <f>C14*97.2%</f>
        <v>97.2</v>
      </c>
      <c r="D16" s="11"/>
    </row>
  </sheetData>
  <sheetProtection formatCells="0" formatColumns="0" formatRows="0" insertColumns="0" insertRows="0" insertHyperlinks="0" deleteColumns="0" deleteRows="0" sort="0" autoFilter="0" pivotTables="0"/>
  <mergeCells count="7">
    <mergeCell ref="A16:B16"/>
    <mergeCell ref="B1:D1"/>
    <mergeCell ref="B2:D2"/>
    <mergeCell ref="B4:D4"/>
    <mergeCell ref="B5:D5"/>
    <mergeCell ref="C6:D6"/>
    <mergeCell ref="A15:B15"/>
  </mergeCells>
  <pageMargins left="0.7" right="0.7" top="0.75" bottom="0.75" header="0.3" footer="0.3"/>
  <pageSetup paperSize="9" orientation="portrait"/>
  <ignoredErrors>
    <ignoredError sqref="C15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6"/>
  <sheetViews>
    <sheetView showGridLines="0" topLeftCell="A4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4" customWidth="1"/>
    <col min="5" max="5" width="9.85546875" customWidth="1"/>
    <col min="6" max="8" width="8.85546875" customWidth="1"/>
    <col min="9" max="9" width="18.42578125" customWidth="1"/>
    <col min="10" max="256" width="8.85546875" customWidth="1"/>
  </cols>
  <sheetData>
    <row r="1" spans="1:6" s="27" customFormat="1" ht="18.75" x14ac:dyDescent="0.3">
      <c r="A1"/>
      <c r="B1" s="182" t="s">
        <v>15</v>
      </c>
      <c r="C1" s="182"/>
      <c r="D1" s="182"/>
      <c r="E1"/>
      <c r="F1"/>
    </row>
    <row r="2" spans="1:6" ht="18.75" x14ac:dyDescent="0.3">
      <c r="B2" s="182" t="s">
        <v>16</v>
      </c>
      <c r="C2" s="182"/>
      <c r="D2" s="182"/>
    </row>
    <row r="3" spans="1:6" ht="18.75" x14ac:dyDescent="0.3">
      <c r="C3" s="21"/>
      <c r="D3" s="3"/>
    </row>
    <row r="4" spans="1:6" ht="18.75" x14ac:dyDescent="0.25">
      <c r="B4" s="183" t="s">
        <v>25</v>
      </c>
      <c r="C4" s="183"/>
      <c r="D4" s="183"/>
    </row>
    <row r="5" spans="1:6" ht="18.75" x14ac:dyDescent="0.25">
      <c r="B5" s="183" t="s">
        <v>293</v>
      </c>
      <c r="C5" s="183"/>
      <c r="D5" s="183"/>
    </row>
    <row r="6" spans="1:6" ht="18.75" x14ac:dyDescent="0.3">
      <c r="C6" s="184"/>
      <c r="D6" s="184"/>
    </row>
    <row r="7" spans="1:6" ht="13.5" customHeight="1" x14ac:dyDescent="0.25"/>
    <row r="8" spans="1:6" ht="30" x14ac:dyDescent="0.25">
      <c r="A8" s="23" t="s">
        <v>13</v>
      </c>
      <c r="B8" s="24" t="s">
        <v>19</v>
      </c>
      <c r="C8" s="25" t="s">
        <v>6</v>
      </c>
      <c r="D8" s="26" t="s">
        <v>28</v>
      </c>
      <c r="E8" s="27"/>
      <c r="F8" s="27"/>
    </row>
    <row r="9" spans="1:6" x14ac:dyDescent="0.25">
      <c r="A9" s="137">
        <v>43194</v>
      </c>
      <c r="B9" s="48">
        <v>43228</v>
      </c>
      <c r="C9" s="46">
        <v>100</v>
      </c>
      <c r="D9" s="47">
        <v>4015</v>
      </c>
    </row>
    <row r="10" spans="1:6" x14ac:dyDescent="0.25">
      <c r="A10" s="137">
        <v>43194</v>
      </c>
      <c r="B10" s="48">
        <v>43228</v>
      </c>
      <c r="C10" s="46">
        <v>100</v>
      </c>
      <c r="D10" s="47">
        <v>6072</v>
      </c>
    </row>
    <row r="11" spans="1:6" x14ac:dyDescent="0.25">
      <c r="A11" s="137">
        <v>43203</v>
      </c>
      <c r="B11" s="48">
        <v>43228</v>
      </c>
      <c r="C11" s="46">
        <v>10000</v>
      </c>
      <c r="D11" s="47">
        <v>2765</v>
      </c>
    </row>
    <row r="12" spans="1:6" x14ac:dyDescent="0.25">
      <c r="A12" s="137">
        <v>43203</v>
      </c>
      <c r="B12" s="48">
        <v>43228</v>
      </c>
      <c r="C12" s="46">
        <v>400</v>
      </c>
      <c r="D12" s="47">
        <v>7313</v>
      </c>
    </row>
    <row r="13" spans="1:6" x14ac:dyDescent="0.25">
      <c r="A13" s="137">
        <v>43204</v>
      </c>
      <c r="B13" s="48">
        <v>43228</v>
      </c>
      <c r="C13" s="46">
        <v>500</v>
      </c>
      <c r="D13" s="47">
        <v>4840</v>
      </c>
    </row>
    <row r="14" spans="1:6" x14ac:dyDescent="0.25">
      <c r="A14" s="137">
        <v>43205</v>
      </c>
      <c r="B14" s="48">
        <v>43228</v>
      </c>
      <c r="C14" s="46">
        <v>100</v>
      </c>
      <c r="D14" s="47">
        <v>1800</v>
      </c>
    </row>
    <row r="15" spans="1:6" x14ac:dyDescent="0.25">
      <c r="A15" s="137">
        <v>43205</v>
      </c>
      <c r="B15" s="48">
        <v>43228</v>
      </c>
      <c r="C15" s="46">
        <v>70</v>
      </c>
      <c r="D15" s="47">
        <v>1800</v>
      </c>
    </row>
    <row r="16" spans="1:6" x14ac:dyDescent="0.25">
      <c r="A16" s="137">
        <v>43214</v>
      </c>
      <c r="B16" s="48">
        <v>43228</v>
      </c>
      <c r="C16" s="46">
        <v>50</v>
      </c>
      <c r="D16" s="47">
        <v>1410</v>
      </c>
    </row>
    <row r="17" spans="1:4" x14ac:dyDescent="0.25">
      <c r="A17" s="138">
        <v>43238</v>
      </c>
      <c r="B17" s="123">
        <v>43252</v>
      </c>
      <c r="C17" s="52">
        <v>100</v>
      </c>
      <c r="D17" s="43">
        <v>4751</v>
      </c>
    </row>
    <row r="18" spans="1:4" x14ac:dyDescent="0.25">
      <c r="A18" s="138">
        <v>43249</v>
      </c>
      <c r="B18" s="123">
        <v>43252</v>
      </c>
      <c r="C18" s="52">
        <v>500</v>
      </c>
      <c r="D18" s="43">
        <v>3525</v>
      </c>
    </row>
    <row r="19" spans="1:4" x14ac:dyDescent="0.25">
      <c r="A19" s="138">
        <v>43251</v>
      </c>
      <c r="B19" s="123">
        <v>43252</v>
      </c>
      <c r="C19" s="52">
        <v>800</v>
      </c>
      <c r="D19" s="43">
        <v>3525</v>
      </c>
    </row>
    <row r="20" spans="1:4" ht="15" customHeight="1" x14ac:dyDescent="0.25">
      <c r="A20" s="187" t="s">
        <v>27</v>
      </c>
      <c r="B20" s="188"/>
      <c r="C20" s="5">
        <f>SUM(C9:C16)*0.95</f>
        <v>10754</v>
      </c>
      <c r="D20" s="11"/>
    </row>
    <row r="21" spans="1:4" ht="30" customHeight="1" x14ac:dyDescent="0.25">
      <c r="A21" s="187" t="s">
        <v>63</v>
      </c>
      <c r="B21" s="188"/>
      <c r="C21" s="5">
        <f>SUM(C17:C19)-SUM(C17:C19)*5%</f>
        <v>1330</v>
      </c>
      <c r="D21" s="11"/>
    </row>
    <row r="23" spans="1:4" x14ac:dyDescent="0.25">
      <c r="C23"/>
    </row>
    <row r="24" spans="1:4" x14ac:dyDescent="0.25">
      <c r="C24"/>
    </row>
    <row r="25" spans="1:4" ht="30" customHeight="1" x14ac:dyDescent="0.25">
      <c r="C25"/>
    </row>
    <row r="26" spans="1:4" ht="30" customHeight="1" x14ac:dyDescent="0.25">
      <c r="C26"/>
    </row>
  </sheetData>
  <sheetProtection formatCells="0" formatColumns="0" formatRows="0" insertColumns="0" insertRows="0" insertHyperlinks="0" deleteColumns="0" deleteRows="0" sort="0" autoFilter="0" pivotTables="0"/>
  <mergeCells count="7">
    <mergeCell ref="A21:B21"/>
    <mergeCell ref="B1:D1"/>
    <mergeCell ref="B2:D2"/>
    <mergeCell ref="B4:D4"/>
    <mergeCell ref="B5:D5"/>
    <mergeCell ref="C6:D6"/>
    <mergeCell ref="A20:B20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56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8.7109375" style="22" customWidth="1"/>
    <col min="4" max="4" width="35" customWidth="1"/>
    <col min="5" max="256" width="8.85546875" customWidth="1"/>
  </cols>
  <sheetData>
    <row r="1" spans="1:4" ht="18.75" x14ac:dyDescent="0.3">
      <c r="B1" s="182" t="s">
        <v>15</v>
      </c>
      <c r="C1" s="182"/>
      <c r="D1" s="182"/>
    </row>
    <row r="2" spans="1:4" ht="18" customHeight="1" x14ac:dyDescent="0.3">
      <c r="B2" s="182" t="s">
        <v>16</v>
      </c>
      <c r="C2" s="182"/>
      <c r="D2" s="182"/>
    </row>
    <row r="3" spans="1:4" ht="18.75" x14ac:dyDescent="0.3">
      <c r="C3" s="21"/>
      <c r="D3" s="3"/>
    </row>
    <row r="4" spans="1:4" ht="18.75" x14ac:dyDescent="0.25">
      <c r="B4" s="183" t="s">
        <v>30</v>
      </c>
      <c r="C4" s="183"/>
      <c r="D4" s="183"/>
    </row>
    <row r="5" spans="1:4" ht="18.75" x14ac:dyDescent="0.25">
      <c r="B5" s="183" t="s">
        <v>293</v>
      </c>
      <c r="C5" s="183"/>
      <c r="D5" s="183"/>
    </row>
    <row r="6" spans="1:4" ht="18.75" x14ac:dyDescent="0.3">
      <c r="C6" s="184"/>
      <c r="D6" s="184"/>
    </row>
    <row r="7" spans="1:4" s="27" customFormat="1" x14ac:dyDescent="0.25">
      <c r="A7"/>
      <c r="B7"/>
      <c r="C7" s="22"/>
      <c r="D7"/>
    </row>
    <row r="8" spans="1:4" ht="30" x14ac:dyDescent="0.25">
      <c r="A8" s="23" t="s">
        <v>13</v>
      </c>
      <c r="B8" s="24" t="s">
        <v>19</v>
      </c>
      <c r="C8" s="25" t="s">
        <v>6</v>
      </c>
      <c r="D8" s="26" t="s">
        <v>28</v>
      </c>
    </row>
    <row r="9" spans="1:4" x14ac:dyDescent="0.25">
      <c r="A9" s="49">
        <v>43226.936689814996</v>
      </c>
      <c r="B9" s="123">
        <v>43252</v>
      </c>
      <c r="C9" s="44">
        <v>100</v>
      </c>
      <c r="D9" s="45" t="s">
        <v>400</v>
      </c>
    </row>
    <row r="10" spans="1:4" x14ac:dyDescent="0.25">
      <c r="A10" s="49">
        <v>43229.64224537</v>
      </c>
      <c r="B10" s="123">
        <v>43252</v>
      </c>
      <c r="C10" s="44">
        <v>200</v>
      </c>
      <c r="D10" s="45" t="s">
        <v>401</v>
      </c>
    </row>
    <row r="11" spans="1:4" x14ac:dyDescent="0.25">
      <c r="A11" s="49">
        <v>43229.822719907002</v>
      </c>
      <c r="B11" s="123">
        <v>43252</v>
      </c>
      <c r="C11" s="44">
        <v>30</v>
      </c>
      <c r="D11" s="45" t="s">
        <v>402</v>
      </c>
    </row>
    <row r="12" spans="1:4" x14ac:dyDescent="0.25">
      <c r="A12" s="49">
        <v>43231.528946758997</v>
      </c>
      <c r="B12" s="123">
        <v>43252</v>
      </c>
      <c r="C12" s="44">
        <v>10</v>
      </c>
      <c r="D12" s="45" t="s">
        <v>403</v>
      </c>
    </row>
    <row r="13" spans="1:4" x14ac:dyDescent="0.25">
      <c r="A13" s="49">
        <v>43235.416365741003</v>
      </c>
      <c r="B13" s="123">
        <v>43252</v>
      </c>
      <c r="C13" s="44">
        <v>700</v>
      </c>
      <c r="D13" s="45" t="s">
        <v>404</v>
      </c>
    </row>
    <row r="14" spans="1:4" x14ac:dyDescent="0.25">
      <c r="A14" s="49">
        <v>43235.519849536999</v>
      </c>
      <c r="B14" s="123">
        <v>43252</v>
      </c>
      <c r="C14" s="44">
        <v>300</v>
      </c>
      <c r="D14" s="45" t="s">
        <v>405</v>
      </c>
    </row>
    <row r="15" spans="1:4" x14ac:dyDescent="0.25">
      <c r="A15" s="49">
        <v>43235.541493056</v>
      </c>
      <c r="B15" s="123">
        <v>43252</v>
      </c>
      <c r="C15" s="44">
        <v>300</v>
      </c>
      <c r="D15" s="45" t="s">
        <v>406</v>
      </c>
    </row>
    <row r="16" spans="1:4" x14ac:dyDescent="0.25">
      <c r="A16" s="49">
        <v>43235.582604167001</v>
      </c>
      <c r="B16" s="123">
        <v>43252</v>
      </c>
      <c r="C16" s="44">
        <v>200</v>
      </c>
      <c r="D16" s="45" t="s">
        <v>407</v>
      </c>
    </row>
    <row r="17" spans="1:4" x14ac:dyDescent="0.25">
      <c r="A17" s="49">
        <v>43235.603761573999</v>
      </c>
      <c r="B17" s="123">
        <v>43252</v>
      </c>
      <c r="C17" s="44">
        <v>500</v>
      </c>
      <c r="D17" s="45" t="s">
        <v>408</v>
      </c>
    </row>
    <row r="18" spans="1:4" x14ac:dyDescent="0.25">
      <c r="A18" s="49">
        <v>43235.614143519</v>
      </c>
      <c r="B18" s="123">
        <v>43252</v>
      </c>
      <c r="C18" s="44">
        <v>100</v>
      </c>
      <c r="D18" s="45" t="s">
        <v>409</v>
      </c>
    </row>
    <row r="19" spans="1:4" x14ac:dyDescent="0.25">
      <c r="A19" s="49">
        <v>43235.631631944001</v>
      </c>
      <c r="B19" s="123">
        <v>43252</v>
      </c>
      <c r="C19" s="44">
        <v>300</v>
      </c>
      <c r="D19" s="45" t="s">
        <v>410</v>
      </c>
    </row>
    <row r="20" spans="1:4" x14ac:dyDescent="0.25">
      <c r="A20" s="49">
        <v>43235.767349537004</v>
      </c>
      <c r="B20" s="123">
        <v>43252</v>
      </c>
      <c r="C20" s="44">
        <v>300</v>
      </c>
      <c r="D20" s="45" t="s">
        <v>411</v>
      </c>
    </row>
    <row r="21" spans="1:4" x14ac:dyDescent="0.25">
      <c r="A21" s="49">
        <v>43235.898287037002</v>
      </c>
      <c r="B21" s="123">
        <v>43252</v>
      </c>
      <c r="C21" s="44">
        <v>200</v>
      </c>
      <c r="D21" s="45" t="s">
        <v>412</v>
      </c>
    </row>
    <row r="22" spans="1:4" x14ac:dyDescent="0.25">
      <c r="A22" s="49">
        <v>43235.913090278002</v>
      </c>
      <c r="B22" s="123">
        <v>43252</v>
      </c>
      <c r="C22" s="44">
        <v>200</v>
      </c>
      <c r="D22" s="45" t="s">
        <v>413</v>
      </c>
    </row>
    <row r="23" spans="1:4" x14ac:dyDescent="0.25">
      <c r="A23" s="49">
        <v>43235.940937500003</v>
      </c>
      <c r="B23" s="123">
        <v>43252</v>
      </c>
      <c r="C23" s="44">
        <v>300</v>
      </c>
      <c r="D23" s="45" t="s">
        <v>414</v>
      </c>
    </row>
    <row r="24" spans="1:4" x14ac:dyDescent="0.25">
      <c r="A24" s="49">
        <v>43236.284317129997</v>
      </c>
      <c r="B24" s="123">
        <v>43252</v>
      </c>
      <c r="C24" s="44">
        <v>250</v>
      </c>
      <c r="D24" s="45" t="s">
        <v>415</v>
      </c>
    </row>
    <row r="25" spans="1:4" x14ac:dyDescent="0.25">
      <c r="A25" s="49">
        <v>43236.310266203996</v>
      </c>
      <c r="B25" s="123">
        <v>43252</v>
      </c>
      <c r="C25" s="44">
        <v>50</v>
      </c>
      <c r="D25" s="45" t="s">
        <v>416</v>
      </c>
    </row>
    <row r="26" spans="1:4" x14ac:dyDescent="0.25">
      <c r="A26" s="49">
        <v>43236.343136574003</v>
      </c>
      <c r="B26" s="123">
        <v>43252</v>
      </c>
      <c r="C26" s="44">
        <v>100</v>
      </c>
      <c r="D26" s="45" t="s">
        <v>417</v>
      </c>
    </row>
    <row r="27" spans="1:4" x14ac:dyDescent="0.25">
      <c r="A27" s="49">
        <v>43236.927071758997</v>
      </c>
      <c r="B27" s="123">
        <v>43252</v>
      </c>
      <c r="C27" s="44">
        <v>500</v>
      </c>
      <c r="D27" s="45" t="s">
        <v>418</v>
      </c>
    </row>
    <row r="28" spans="1:4" x14ac:dyDescent="0.25">
      <c r="A28" s="49">
        <v>43236.961354166997</v>
      </c>
      <c r="B28" s="123">
        <v>43252</v>
      </c>
      <c r="C28" s="44">
        <v>500</v>
      </c>
      <c r="D28" s="45" t="s">
        <v>419</v>
      </c>
    </row>
    <row r="29" spans="1:4" x14ac:dyDescent="0.25">
      <c r="A29" s="49">
        <v>43236.983368055997</v>
      </c>
      <c r="B29" s="123">
        <v>43252</v>
      </c>
      <c r="C29" s="44">
        <v>300</v>
      </c>
      <c r="D29" s="45" t="s">
        <v>420</v>
      </c>
    </row>
    <row r="30" spans="1:4" x14ac:dyDescent="0.25">
      <c r="A30" s="49">
        <v>43237.298981480999</v>
      </c>
      <c r="B30" s="123">
        <v>43252</v>
      </c>
      <c r="C30" s="44">
        <v>99</v>
      </c>
      <c r="D30" s="45" t="s">
        <v>421</v>
      </c>
    </row>
    <row r="31" spans="1:4" x14ac:dyDescent="0.25">
      <c r="A31" s="49">
        <v>43237.403726851997</v>
      </c>
      <c r="B31" s="123">
        <v>43252</v>
      </c>
      <c r="C31" s="44">
        <v>100</v>
      </c>
      <c r="D31" s="45" t="s">
        <v>422</v>
      </c>
    </row>
    <row r="32" spans="1:4" x14ac:dyDescent="0.25">
      <c r="A32" s="49">
        <v>43237.492581019003</v>
      </c>
      <c r="B32" s="123">
        <v>43252</v>
      </c>
      <c r="C32" s="44">
        <v>100</v>
      </c>
      <c r="D32" s="45" t="s">
        <v>423</v>
      </c>
    </row>
    <row r="33" spans="1:4" x14ac:dyDescent="0.25">
      <c r="A33" s="49">
        <v>43237.558425925999</v>
      </c>
      <c r="B33" s="123">
        <v>43252</v>
      </c>
      <c r="C33" s="44">
        <v>500</v>
      </c>
      <c r="D33" s="45" t="s">
        <v>424</v>
      </c>
    </row>
    <row r="34" spans="1:4" x14ac:dyDescent="0.25">
      <c r="A34" s="49">
        <v>43237.566064815001</v>
      </c>
      <c r="B34" s="123">
        <v>43252</v>
      </c>
      <c r="C34" s="44">
        <v>600</v>
      </c>
      <c r="D34" s="45" t="s">
        <v>425</v>
      </c>
    </row>
    <row r="35" spans="1:4" x14ac:dyDescent="0.25">
      <c r="A35" s="49">
        <v>43237.885208332998</v>
      </c>
      <c r="B35" s="123">
        <v>43252</v>
      </c>
      <c r="C35" s="44">
        <v>150</v>
      </c>
      <c r="D35" s="45" t="s">
        <v>426</v>
      </c>
    </row>
    <row r="36" spans="1:4" x14ac:dyDescent="0.25">
      <c r="A36" s="49">
        <v>43237.889039351998</v>
      </c>
      <c r="B36" s="123">
        <v>43252</v>
      </c>
      <c r="C36" s="44">
        <v>300</v>
      </c>
      <c r="D36" s="45" t="s">
        <v>427</v>
      </c>
    </row>
    <row r="37" spans="1:4" x14ac:dyDescent="0.25">
      <c r="A37" s="49">
        <v>43237.993425925997</v>
      </c>
      <c r="B37" s="123">
        <v>43252</v>
      </c>
      <c r="C37" s="44">
        <v>100</v>
      </c>
      <c r="D37" s="45" t="s">
        <v>428</v>
      </c>
    </row>
    <row r="38" spans="1:4" x14ac:dyDescent="0.25">
      <c r="A38" s="49">
        <v>43238.416678241003</v>
      </c>
      <c r="B38" s="123">
        <v>43252</v>
      </c>
      <c r="C38" s="44">
        <v>300</v>
      </c>
      <c r="D38" s="45" t="s">
        <v>429</v>
      </c>
    </row>
    <row r="39" spans="1:4" x14ac:dyDescent="0.25">
      <c r="A39" s="49">
        <v>43238.479155093002</v>
      </c>
      <c r="B39" s="123">
        <v>43252</v>
      </c>
      <c r="C39" s="44">
        <v>300</v>
      </c>
      <c r="D39" s="45" t="s">
        <v>430</v>
      </c>
    </row>
    <row r="40" spans="1:4" x14ac:dyDescent="0.25">
      <c r="A40" s="49">
        <v>43238.505694444</v>
      </c>
      <c r="B40" s="123">
        <v>43252</v>
      </c>
      <c r="C40" s="44">
        <v>500</v>
      </c>
      <c r="D40" s="45" t="s">
        <v>431</v>
      </c>
    </row>
    <row r="41" spans="1:4" x14ac:dyDescent="0.25">
      <c r="A41" s="49">
        <v>43238.579791666998</v>
      </c>
      <c r="B41" s="123">
        <v>43252</v>
      </c>
      <c r="C41" s="44">
        <v>50</v>
      </c>
      <c r="D41" s="45" t="s">
        <v>432</v>
      </c>
    </row>
    <row r="42" spans="1:4" x14ac:dyDescent="0.25">
      <c r="A42" s="49">
        <v>43238.931145832998</v>
      </c>
      <c r="B42" s="123">
        <v>43252</v>
      </c>
      <c r="C42" s="44">
        <v>300</v>
      </c>
      <c r="D42" s="45" t="s">
        <v>433</v>
      </c>
    </row>
    <row r="43" spans="1:4" x14ac:dyDescent="0.25">
      <c r="A43" s="49">
        <v>43239.032696759001</v>
      </c>
      <c r="B43" s="123">
        <v>43252</v>
      </c>
      <c r="C43" s="44">
        <v>20</v>
      </c>
      <c r="D43" s="45" t="s">
        <v>434</v>
      </c>
    </row>
    <row r="44" spans="1:4" x14ac:dyDescent="0.25">
      <c r="A44" s="49">
        <v>43239.466331019001</v>
      </c>
      <c r="B44" s="123">
        <v>43252</v>
      </c>
      <c r="C44" s="44">
        <v>130</v>
      </c>
      <c r="D44" s="45" t="s">
        <v>435</v>
      </c>
    </row>
    <row r="45" spans="1:4" x14ac:dyDescent="0.25">
      <c r="A45" s="49">
        <v>43239.650243055999</v>
      </c>
      <c r="B45" s="123">
        <v>43252</v>
      </c>
      <c r="C45" s="44">
        <v>300</v>
      </c>
      <c r="D45" s="45" t="s">
        <v>436</v>
      </c>
    </row>
    <row r="46" spans="1:4" x14ac:dyDescent="0.25">
      <c r="A46" s="49">
        <v>43242.428182869997</v>
      </c>
      <c r="B46" s="123">
        <v>43252</v>
      </c>
      <c r="C46" s="44">
        <v>200</v>
      </c>
      <c r="D46" s="45" t="s">
        <v>437</v>
      </c>
    </row>
    <row r="47" spans="1:4" x14ac:dyDescent="0.25">
      <c r="A47" s="49">
        <v>43244.589062500003</v>
      </c>
      <c r="B47" s="123">
        <v>43252</v>
      </c>
      <c r="C47" s="44">
        <v>437</v>
      </c>
      <c r="D47" s="45" t="s">
        <v>438</v>
      </c>
    </row>
    <row r="48" spans="1:4" x14ac:dyDescent="0.25">
      <c r="A48" s="49">
        <v>43245.692060185</v>
      </c>
      <c r="B48" s="123">
        <v>43252</v>
      </c>
      <c r="C48" s="44">
        <v>100</v>
      </c>
      <c r="D48" s="45" t="s">
        <v>439</v>
      </c>
    </row>
    <row r="49" spans="1:4" x14ac:dyDescent="0.25">
      <c r="A49" s="49">
        <v>43248.393298611001</v>
      </c>
      <c r="B49" s="123">
        <v>43252</v>
      </c>
      <c r="C49" s="44">
        <v>120</v>
      </c>
      <c r="D49" s="45" t="s">
        <v>440</v>
      </c>
    </row>
    <row r="50" spans="1:4" x14ac:dyDescent="0.25">
      <c r="A50" s="49">
        <v>43248.395266204003</v>
      </c>
      <c r="B50" s="123">
        <v>43252</v>
      </c>
      <c r="C50" s="44">
        <v>30</v>
      </c>
      <c r="D50" s="45" t="s">
        <v>440</v>
      </c>
    </row>
    <row r="51" spans="1:4" x14ac:dyDescent="0.25">
      <c r="A51" s="49">
        <v>43250.380914351997</v>
      </c>
      <c r="B51" s="123">
        <v>43252</v>
      </c>
      <c r="C51" s="44">
        <v>100</v>
      </c>
      <c r="D51" s="45" t="s">
        <v>296</v>
      </c>
    </row>
    <row r="52" spans="1:4" x14ac:dyDescent="0.25">
      <c r="A52" s="49">
        <v>43250.399317130003</v>
      </c>
      <c r="B52" s="123">
        <v>43252</v>
      </c>
      <c r="C52" s="44">
        <v>500</v>
      </c>
      <c r="D52" s="45" t="s">
        <v>441</v>
      </c>
    </row>
    <row r="53" spans="1:4" x14ac:dyDescent="0.25">
      <c r="A53" s="49">
        <v>43251.016770832997</v>
      </c>
      <c r="B53" s="123">
        <v>43252</v>
      </c>
      <c r="C53" s="44">
        <v>200</v>
      </c>
      <c r="D53" s="45" t="s">
        <v>442</v>
      </c>
    </row>
    <row r="54" spans="1:4" ht="30" customHeight="1" x14ac:dyDescent="0.25">
      <c r="A54" s="189" t="s">
        <v>27</v>
      </c>
      <c r="B54" s="190"/>
      <c r="C54" s="37">
        <v>0</v>
      </c>
      <c r="D54" s="35"/>
    </row>
    <row r="55" spans="1:4" x14ac:dyDescent="0.25">
      <c r="A55" s="189" t="s">
        <v>64</v>
      </c>
      <c r="B55" s="190"/>
      <c r="C55" s="37">
        <v>10510.52</v>
      </c>
      <c r="D55" s="35"/>
    </row>
    <row r="56" spans="1:4" x14ac:dyDescent="0.25">
      <c r="C56" s="36"/>
    </row>
  </sheetData>
  <sheetProtection formatCells="0" formatColumns="0" formatRows="0" insertColumns="0" insertRows="0" insertHyperlinks="0" deleteColumns="0" deleteRows="0" sort="0" autoFilter="0" pivotTables="0"/>
  <mergeCells count="7">
    <mergeCell ref="A55:B55"/>
    <mergeCell ref="A54:B54"/>
    <mergeCell ref="B1:D1"/>
    <mergeCell ref="B4:D4"/>
    <mergeCell ref="B2:D2"/>
    <mergeCell ref="B5:D5"/>
    <mergeCell ref="C6:D6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0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20.7109375" style="86" customWidth="1"/>
    <col min="2" max="2" width="19.140625" style="128" customWidth="1"/>
    <col min="3" max="3" width="40.28515625" style="135" customWidth="1"/>
    <col min="4" max="4" width="79.28515625" style="86" customWidth="1"/>
    <col min="5" max="5" width="16.85546875" style="86" customWidth="1"/>
    <col min="6" max="256" width="8.85546875" style="86" customWidth="1"/>
    <col min="257" max="16384" width="11.42578125" style="86"/>
  </cols>
  <sheetData>
    <row r="1" spans="1:4" ht="18.75" x14ac:dyDescent="0.3">
      <c r="B1" s="175" t="s">
        <v>15</v>
      </c>
      <c r="C1" s="175"/>
      <c r="D1" s="175"/>
    </row>
    <row r="2" spans="1:4" ht="18" customHeight="1" x14ac:dyDescent="0.3">
      <c r="B2" s="175" t="s">
        <v>16</v>
      </c>
      <c r="C2" s="175"/>
      <c r="D2" s="175"/>
    </row>
    <row r="3" spans="1:4" ht="18.75" x14ac:dyDescent="0.3">
      <c r="B3" s="124"/>
      <c r="C3" s="113"/>
    </row>
    <row r="4" spans="1:4" ht="18.75" x14ac:dyDescent="0.25">
      <c r="B4" s="200" t="s">
        <v>10</v>
      </c>
      <c r="C4" s="200"/>
      <c r="D4" s="200"/>
    </row>
    <row r="5" spans="1:4" ht="18.75" x14ac:dyDescent="0.25">
      <c r="B5" s="200" t="s">
        <v>17</v>
      </c>
      <c r="C5" s="200"/>
      <c r="D5" s="200"/>
    </row>
    <row r="6" spans="1:4" ht="18.75" x14ac:dyDescent="0.3">
      <c r="B6" s="176" t="s">
        <v>456</v>
      </c>
      <c r="C6" s="176"/>
      <c r="D6" s="176"/>
    </row>
    <row r="8" spans="1:4" x14ac:dyDescent="0.25">
      <c r="A8" s="103" t="s">
        <v>0</v>
      </c>
      <c r="B8" s="104" t="s">
        <v>6</v>
      </c>
      <c r="C8" s="105" t="s">
        <v>1</v>
      </c>
      <c r="D8" s="106" t="s">
        <v>29</v>
      </c>
    </row>
    <row r="9" spans="1:4" x14ac:dyDescent="0.25">
      <c r="A9" s="201" t="s">
        <v>537</v>
      </c>
      <c r="B9" s="202"/>
      <c r="C9" s="202"/>
      <c r="D9" s="203"/>
    </row>
    <row r="10" spans="1:4" ht="15" customHeight="1" x14ac:dyDescent="0.25">
      <c r="A10" s="107">
        <v>43222</v>
      </c>
      <c r="B10" s="125">
        <v>100</v>
      </c>
      <c r="C10" s="139" t="s">
        <v>299</v>
      </c>
      <c r="D10" s="57" t="s">
        <v>38</v>
      </c>
    </row>
    <row r="11" spans="1:4" ht="15" customHeight="1" x14ac:dyDescent="0.25">
      <c r="A11" s="107" t="s">
        <v>187</v>
      </c>
      <c r="B11" s="125">
        <v>100</v>
      </c>
      <c r="C11" s="139" t="s">
        <v>300</v>
      </c>
      <c r="D11" s="57" t="s">
        <v>38</v>
      </c>
    </row>
    <row r="12" spans="1:4" ht="15" customHeight="1" x14ac:dyDescent="0.25">
      <c r="A12" s="107" t="s">
        <v>187</v>
      </c>
      <c r="B12" s="125">
        <v>100</v>
      </c>
      <c r="C12" s="139" t="s">
        <v>301</v>
      </c>
      <c r="D12" s="57" t="s">
        <v>38</v>
      </c>
    </row>
    <row r="13" spans="1:4" ht="15" customHeight="1" x14ac:dyDescent="0.25">
      <c r="A13" s="107" t="s">
        <v>187</v>
      </c>
      <c r="B13" s="125">
        <v>150</v>
      </c>
      <c r="C13" s="139" t="s">
        <v>302</v>
      </c>
      <c r="D13" s="57" t="s">
        <v>38</v>
      </c>
    </row>
    <row r="14" spans="1:4" ht="15" customHeight="1" x14ac:dyDescent="0.25">
      <c r="A14" s="107" t="s">
        <v>187</v>
      </c>
      <c r="B14" s="125">
        <v>150</v>
      </c>
      <c r="C14" s="139" t="s">
        <v>173</v>
      </c>
      <c r="D14" s="57" t="s">
        <v>297</v>
      </c>
    </row>
    <row r="15" spans="1:4" ht="15" customHeight="1" x14ac:dyDescent="0.25">
      <c r="A15" s="107" t="s">
        <v>187</v>
      </c>
      <c r="B15" s="125">
        <v>200</v>
      </c>
      <c r="C15" s="139" t="s">
        <v>303</v>
      </c>
      <c r="D15" s="57" t="s">
        <v>297</v>
      </c>
    </row>
    <row r="16" spans="1:4" ht="15" customHeight="1" x14ac:dyDescent="0.25">
      <c r="A16" s="107" t="s">
        <v>187</v>
      </c>
      <c r="B16" s="125">
        <v>250</v>
      </c>
      <c r="C16" s="139" t="s">
        <v>304</v>
      </c>
      <c r="D16" s="57" t="s">
        <v>297</v>
      </c>
    </row>
    <row r="17" spans="1:4" ht="15" customHeight="1" x14ac:dyDescent="0.25">
      <c r="A17" s="107" t="s">
        <v>187</v>
      </c>
      <c r="B17" s="125">
        <v>300</v>
      </c>
      <c r="C17" s="139" t="s">
        <v>305</v>
      </c>
      <c r="D17" s="57" t="s">
        <v>297</v>
      </c>
    </row>
    <row r="18" spans="1:4" ht="15" customHeight="1" x14ac:dyDescent="0.25">
      <c r="A18" s="107" t="s">
        <v>187</v>
      </c>
      <c r="B18" s="125">
        <v>300</v>
      </c>
      <c r="C18" s="139" t="s">
        <v>306</v>
      </c>
      <c r="D18" s="57" t="s">
        <v>297</v>
      </c>
    </row>
    <row r="19" spans="1:4" ht="15" customHeight="1" x14ac:dyDescent="0.25">
      <c r="A19" s="107" t="s">
        <v>187</v>
      </c>
      <c r="B19" s="125">
        <v>500</v>
      </c>
      <c r="C19" s="139" t="s">
        <v>307</v>
      </c>
      <c r="D19" s="57" t="s">
        <v>38</v>
      </c>
    </row>
    <row r="20" spans="1:4" ht="15" customHeight="1" x14ac:dyDescent="0.25">
      <c r="A20" s="107" t="s">
        <v>187</v>
      </c>
      <c r="B20" s="125">
        <v>500</v>
      </c>
      <c r="C20" s="139" t="s">
        <v>308</v>
      </c>
      <c r="D20" s="57" t="s">
        <v>38</v>
      </c>
    </row>
    <row r="21" spans="1:4" ht="15" customHeight="1" x14ac:dyDescent="0.25">
      <c r="A21" s="107" t="s">
        <v>187</v>
      </c>
      <c r="B21" s="125">
        <v>500</v>
      </c>
      <c r="C21" s="139" t="s">
        <v>309</v>
      </c>
      <c r="D21" s="57" t="s">
        <v>38</v>
      </c>
    </row>
    <row r="22" spans="1:4" ht="15" customHeight="1" x14ac:dyDescent="0.25">
      <c r="A22" s="107" t="s">
        <v>187</v>
      </c>
      <c r="B22" s="125">
        <v>500</v>
      </c>
      <c r="C22" s="139" t="s">
        <v>310</v>
      </c>
      <c r="D22" s="57" t="s">
        <v>38</v>
      </c>
    </row>
    <row r="23" spans="1:4" ht="15" customHeight="1" x14ac:dyDescent="0.25">
      <c r="A23" s="107" t="s">
        <v>187</v>
      </c>
      <c r="B23" s="125">
        <v>500</v>
      </c>
      <c r="C23" s="139" t="s">
        <v>311</v>
      </c>
      <c r="D23" s="57" t="s">
        <v>38</v>
      </c>
    </row>
    <row r="24" spans="1:4" ht="15" customHeight="1" x14ac:dyDescent="0.25">
      <c r="A24" s="107" t="s">
        <v>187</v>
      </c>
      <c r="B24" s="125">
        <v>500</v>
      </c>
      <c r="C24" s="139" t="s">
        <v>312</v>
      </c>
      <c r="D24" s="57" t="s">
        <v>38</v>
      </c>
    </row>
    <row r="25" spans="1:4" ht="15" customHeight="1" x14ac:dyDescent="0.25">
      <c r="A25" s="107" t="s">
        <v>187</v>
      </c>
      <c r="B25" s="125">
        <v>500</v>
      </c>
      <c r="C25" s="139" t="s">
        <v>313</v>
      </c>
      <c r="D25" s="57" t="s">
        <v>297</v>
      </c>
    </row>
    <row r="26" spans="1:4" ht="15" customHeight="1" x14ac:dyDescent="0.25">
      <c r="A26" s="107" t="s">
        <v>187</v>
      </c>
      <c r="B26" s="125">
        <v>1000</v>
      </c>
      <c r="C26" s="139" t="s">
        <v>314</v>
      </c>
      <c r="D26" s="57" t="s">
        <v>297</v>
      </c>
    </row>
    <row r="27" spans="1:4" ht="15" customHeight="1" x14ac:dyDescent="0.25">
      <c r="A27" s="107" t="s">
        <v>187</v>
      </c>
      <c r="B27" s="125">
        <v>1000</v>
      </c>
      <c r="C27" s="139" t="s">
        <v>315</v>
      </c>
      <c r="D27" s="57" t="s">
        <v>297</v>
      </c>
    </row>
    <row r="28" spans="1:4" ht="15" customHeight="1" x14ac:dyDescent="0.25">
      <c r="A28" s="107" t="s">
        <v>187</v>
      </c>
      <c r="B28" s="125">
        <v>1300</v>
      </c>
      <c r="C28" s="139" t="s">
        <v>316</v>
      </c>
      <c r="D28" s="57" t="s">
        <v>297</v>
      </c>
    </row>
    <row r="29" spans="1:4" ht="15" customHeight="1" x14ac:dyDescent="0.25">
      <c r="A29" s="107" t="s">
        <v>187</v>
      </c>
      <c r="B29" s="125">
        <v>2000</v>
      </c>
      <c r="C29" s="139" t="s">
        <v>317</v>
      </c>
      <c r="D29" s="57" t="s">
        <v>297</v>
      </c>
    </row>
    <row r="30" spans="1:4" ht="15" customHeight="1" x14ac:dyDescent="0.25">
      <c r="A30" s="107" t="s">
        <v>187</v>
      </c>
      <c r="B30" s="125">
        <v>3000</v>
      </c>
      <c r="C30" s="139" t="s">
        <v>318</v>
      </c>
      <c r="D30" s="57" t="s">
        <v>38</v>
      </c>
    </row>
    <row r="31" spans="1:4" ht="15" customHeight="1" x14ac:dyDescent="0.25">
      <c r="A31" s="107" t="s">
        <v>187</v>
      </c>
      <c r="B31" s="125">
        <v>3000</v>
      </c>
      <c r="C31" s="139" t="s">
        <v>319</v>
      </c>
      <c r="D31" s="57" t="s">
        <v>38</v>
      </c>
    </row>
    <row r="32" spans="1:4" ht="15" customHeight="1" x14ac:dyDescent="0.25">
      <c r="A32" s="107" t="s">
        <v>187</v>
      </c>
      <c r="B32" s="125">
        <v>5000</v>
      </c>
      <c r="C32" s="139" t="s">
        <v>320</v>
      </c>
      <c r="D32" s="57" t="s">
        <v>38</v>
      </c>
    </row>
    <row r="33" spans="1:4" ht="15" customHeight="1" x14ac:dyDescent="0.25">
      <c r="A33" s="107" t="s">
        <v>187</v>
      </c>
      <c r="B33" s="125">
        <v>6000</v>
      </c>
      <c r="C33" s="139" t="s">
        <v>320</v>
      </c>
      <c r="D33" s="57" t="s">
        <v>38</v>
      </c>
    </row>
    <row r="34" spans="1:4" ht="15" customHeight="1" x14ac:dyDescent="0.25">
      <c r="A34" s="107" t="s">
        <v>187</v>
      </c>
      <c r="B34" s="125">
        <v>6000</v>
      </c>
      <c r="C34" s="139" t="s">
        <v>320</v>
      </c>
      <c r="D34" s="57" t="s">
        <v>38</v>
      </c>
    </row>
    <row r="35" spans="1:4" ht="15" customHeight="1" x14ac:dyDescent="0.25">
      <c r="A35" s="107" t="s">
        <v>187</v>
      </c>
      <c r="B35" s="125">
        <v>7450</v>
      </c>
      <c r="C35" s="139" t="s">
        <v>321</v>
      </c>
      <c r="D35" s="57" t="s">
        <v>541</v>
      </c>
    </row>
    <row r="36" spans="1:4" ht="15" customHeight="1" x14ac:dyDescent="0.25">
      <c r="A36" s="107" t="s">
        <v>188</v>
      </c>
      <c r="B36" s="125">
        <v>200</v>
      </c>
      <c r="C36" s="139" t="s">
        <v>322</v>
      </c>
      <c r="D36" s="57" t="s">
        <v>38</v>
      </c>
    </row>
    <row r="37" spans="1:4" ht="15" customHeight="1" x14ac:dyDescent="0.25">
      <c r="A37" s="107" t="s">
        <v>188</v>
      </c>
      <c r="B37" s="125">
        <v>1000</v>
      </c>
      <c r="C37" s="82" t="s">
        <v>165</v>
      </c>
      <c r="D37" s="57" t="s">
        <v>38</v>
      </c>
    </row>
    <row r="38" spans="1:4" x14ac:dyDescent="0.25">
      <c r="A38" s="108" t="s">
        <v>188</v>
      </c>
      <c r="B38" s="126">
        <v>1000</v>
      </c>
      <c r="C38" s="82" t="s">
        <v>165</v>
      </c>
      <c r="D38" s="82" t="s">
        <v>38</v>
      </c>
    </row>
    <row r="39" spans="1:4" ht="15" customHeight="1" x14ac:dyDescent="0.25">
      <c r="A39" s="107" t="s">
        <v>189</v>
      </c>
      <c r="B39" s="125">
        <v>300</v>
      </c>
      <c r="C39" s="139" t="s">
        <v>323</v>
      </c>
      <c r="D39" s="57" t="s">
        <v>38</v>
      </c>
    </row>
    <row r="40" spans="1:4" ht="15" customHeight="1" x14ac:dyDescent="0.25">
      <c r="A40" s="107" t="s">
        <v>190</v>
      </c>
      <c r="B40" s="125">
        <v>50</v>
      </c>
      <c r="C40" s="139" t="s">
        <v>505</v>
      </c>
      <c r="D40" s="57" t="s">
        <v>38</v>
      </c>
    </row>
    <row r="41" spans="1:4" ht="15" customHeight="1" x14ac:dyDescent="0.25">
      <c r="A41" s="107" t="s">
        <v>190</v>
      </c>
      <c r="B41" s="125">
        <v>100</v>
      </c>
      <c r="C41" s="139" t="s">
        <v>324</v>
      </c>
      <c r="D41" s="57" t="s">
        <v>297</v>
      </c>
    </row>
    <row r="42" spans="1:4" ht="15" customHeight="1" x14ac:dyDescent="0.25">
      <c r="A42" s="107" t="s">
        <v>190</v>
      </c>
      <c r="B42" s="125">
        <v>100</v>
      </c>
      <c r="C42" s="139" t="s">
        <v>325</v>
      </c>
      <c r="D42" s="57" t="s">
        <v>297</v>
      </c>
    </row>
    <row r="43" spans="1:4" ht="15" customHeight="1" x14ac:dyDescent="0.25">
      <c r="A43" s="107" t="s">
        <v>190</v>
      </c>
      <c r="B43" s="125">
        <v>150</v>
      </c>
      <c r="C43" s="139" t="s">
        <v>326</v>
      </c>
      <c r="D43" s="57" t="s">
        <v>297</v>
      </c>
    </row>
    <row r="44" spans="1:4" ht="15" customHeight="1" x14ac:dyDescent="0.25">
      <c r="A44" s="107" t="s">
        <v>190</v>
      </c>
      <c r="B44" s="125">
        <v>200</v>
      </c>
      <c r="C44" s="139" t="s">
        <v>327</v>
      </c>
      <c r="D44" s="57" t="s">
        <v>297</v>
      </c>
    </row>
    <row r="45" spans="1:4" ht="15" customHeight="1" x14ac:dyDescent="0.25">
      <c r="A45" s="107" t="s">
        <v>190</v>
      </c>
      <c r="B45" s="125">
        <v>200</v>
      </c>
      <c r="C45" s="139" t="s">
        <v>328</v>
      </c>
      <c r="D45" s="57" t="s">
        <v>297</v>
      </c>
    </row>
    <row r="46" spans="1:4" ht="15" customHeight="1" x14ac:dyDescent="0.25">
      <c r="A46" s="107" t="s">
        <v>190</v>
      </c>
      <c r="B46" s="125">
        <v>500</v>
      </c>
      <c r="C46" s="139" t="s">
        <v>329</v>
      </c>
      <c r="D46" s="57" t="s">
        <v>297</v>
      </c>
    </row>
    <row r="47" spans="1:4" ht="15" customHeight="1" x14ac:dyDescent="0.25">
      <c r="A47" s="107" t="s">
        <v>190</v>
      </c>
      <c r="B47" s="125">
        <v>500</v>
      </c>
      <c r="C47" s="139" t="s">
        <v>330</v>
      </c>
      <c r="D47" s="57" t="s">
        <v>297</v>
      </c>
    </row>
    <row r="48" spans="1:4" ht="15" customHeight="1" x14ac:dyDescent="0.25">
      <c r="A48" s="107" t="s">
        <v>190</v>
      </c>
      <c r="B48" s="125">
        <v>700</v>
      </c>
      <c r="C48" s="139" t="s">
        <v>331</v>
      </c>
      <c r="D48" s="57" t="s">
        <v>297</v>
      </c>
    </row>
    <row r="49" spans="1:4" ht="15" customHeight="1" x14ac:dyDescent="0.25">
      <c r="A49" s="107" t="s">
        <v>190</v>
      </c>
      <c r="B49" s="125">
        <v>6090</v>
      </c>
      <c r="C49" s="139" t="s">
        <v>332</v>
      </c>
      <c r="D49" s="57" t="s">
        <v>297</v>
      </c>
    </row>
    <row r="50" spans="1:4" ht="15" customHeight="1" x14ac:dyDescent="0.25">
      <c r="A50" s="107" t="s">
        <v>191</v>
      </c>
      <c r="B50" s="125">
        <v>960</v>
      </c>
      <c r="C50" s="139" t="s">
        <v>175</v>
      </c>
      <c r="D50" s="57" t="s">
        <v>297</v>
      </c>
    </row>
    <row r="51" spans="1:4" ht="15" customHeight="1" x14ac:dyDescent="0.25">
      <c r="A51" s="107" t="s">
        <v>192</v>
      </c>
      <c r="B51" s="125">
        <v>150</v>
      </c>
      <c r="C51" s="139" t="s">
        <v>333</v>
      </c>
      <c r="D51" s="57" t="s">
        <v>38</v>
      </c>
    </row>
    <row r="52" spans="1:4" ht="15" customHeight="1" x14ac:dyDescent="0.25">
      <c r="A52" s="107" t="s">
        <v>192</v>
      </c>
      <c r="B52" s="125">
        <v>200</v>
      </c>
      <c r="C52" s="139" t="s">
        <v>334</v>
      </c>
      <c r="D52" s="57" t="s">
        <v>38</v>
      </c>
    </row>
    <row r="53" spans="1:4" ht="15" customHeight="1" x14ac:dyDescent="0.25">
      <c r="A53" s="107" t="s">
        <v>192</v>
      </c>
      <c r="B53" s="125">
        <v>500</v>
      </c>
      <c r="C53" s="139" t="s">
        <v>335</v>
      </c>
      <c r="D53" s="57" t="s">
        <v>38</v>
      </c>
    </row>
    <row r="54" spans="1:4" ht="15" customHeight="1" x14ac:dyDescent="0.25">
      <c r="A54" s="107" t="s">
        <v>193</v>
      </c>
      <c r="B54" s="125">
        <v>100</v>
      </c>
      <c r="C54" s="139" t="s">
        <v>336</v>
      </c>
      <c r="D54" s="57" t="s">
        <v>297</v>
      </c>
    </row>
    <row r="55" spans="1:4" ht="15" customHeight="1" x14ac:dyDescent="0.25">
      <c r="A55" s="107" t="s">
        <v>193</v>
      </c>
      <c r="B55" s="125">
        <v>300</v>
      </c>
      <c r="C55" s="139" t="s">
        <v>165</v>
      </c>
      <c r="D55" s="57" t="s">
        <v>297</v>
      </c>
    </row>
    <row r="56" spans="1:4" ht="15" customHeight="1" x14ac:dyDescent="0.25">
      <c r="A56" s="107" t="s">
        <v>193</v>
      </c>
      <c r="B56" s="125">
        <v>400</v>
      </c>
      <c r="C56" s="139" t="s">
        <v>337</v>
      </c>
      <c r="D56" s="57" t="s">
        <v>38</v>
      </c>
    </row>
    <row r="57" spans="1:4" ht="15" customHeight="1" x14ac:dyDescent="0.25">
      <c r="A57" s="107" t="s">
        <v>193</v>
      </c>
      <c r="B57" s="125">
        <v>500</v>
      </c>
      <c r="C57" s="139" t="s">
        <v>313</v>
      </c>
      <c r="D57" s="57" t="s">
        <v>297</v>
      </c>
    </row>
    <row r="58" spans="1:4" ht="15" customHeight="1" x14ac:dyDescent="0.25">
      <c r="A58" s="107" t="s">
        <v>194</v>
      </c>
      <c r="B58" s="125">
        <v>300</v>
      </c>
      <c r="C58" s="139" t="s">
        <v>338</v>
      </c>
      <c r="D58" s="57" t="s">
        <v>297</v>
      </c>
    </row>
    <row r="59" spans="1:4" ht="15" customHeight="1" x14ac:dyDescent="0.25">
      <c r="A59" s="107" t="s">
        <v>194</v>
      </c>
      <c r="B59" s="125">
        <v>300</v>
      </c>
      <c r="C59" s="139" t="s">
        <v>339</v>
      </c>
      <c r="D59" s="57" t="s">
        <v>38</v>
      </c>
    </row>
    <row r="60" spans="1:4" ht="15" customHeight="1" x14ac:dyDescent="0.25">
      <c r="A60" s="107" t="s">
        <v>194</v>
      </c>
      <c r="B60" s="125">
        <v>500</v>
      </c>
      <c r="C60" s="139" t="s">
        <v>340</v>
      </c>
      <c r="D60" s="57" t="s">
        <v>38</v>
      </c>
    </row>
    <row r="61" spans="1:4" ht="15" customHeight="1" x14ac:dyDescent="0.25">
      <c r="A61" s="107" t="s">
        <v>194</v>
      </c>
      <c r="B61" s="125">
        <v>500</v>
      </c>
      <c r="C61" s="139" t="s">
        <v>341</v>
      </c>
      <c r="D61" s="57" t="s">
        <v>38</v>
      </c>
    </row>
    <row r="62" spans="1:4" ht="15" customHeight="1" x14ac:dyDescent="0.25">
      <c r="A62" s="107" t="s">
        <v>194</v>
      </c>
      <c r="B62" s="125">
        <v>7200</v>
      </c>
      <c r="C62" s="139" t="s">
        <v>399</v>
      </c>
      <c r="D62" s="57" t="s">
        <v>38</v>
      </c>
    </row>
    <row r="63" spans="1:4" ht="15" customHeight="1" x14ac:dyDescent="0.25">
      <c r="A63" s="107" t="s">
        <v>195</v>
      </c>
      <c r="B63" s="125">
        <v>100</v>
      </c>
      <c r="C63" s="139" t="s">
        <v>398</v>
      </c>
      <c r="D63" s="57" t="s">
        <v>38</v>
      </c>
    </row>
    <row r="64" spans="1:4" ht="15" customHeight="1" x14ac:dyDescent="0.25">
      <c r="A64" s="107" t="s">
        <v>195</v>
      </c>
      <c r="B64" s="125">
        <v>100</v>
      </c>
      <c r="C64" s="139" t="s">
        <v>397</v>
      </c>
      <c r="D64" s="57" t="s">
        <v>38</v>
      </c>
    </row>
    <row r="65" spans="1:4" ht="15" customHeight="1" x14ac:dyDescent="0.25">
      <c r="A65" s="107" t="s">
        <v>195</v>
      </c>
      <c r="B65" s="125">
        <v>200</v>
      </c>
      <c r="C65" s="139" t="s">
        <v>396</v>
      </c>
      <c r="D65" s="57" t="s">
        <v>38</v>
      </c>
    </row>
    <row r="66" spans="1:4" ht="15" customHeight="1" x14ac:dyDescent="0.25">
      <c r="A66" s="107" t="s">
        <v>195</v>
      </c>
      <c r="B66" s="125">
        <v>300</v>
      </c>
      <c r="C66" s="139" t="s">
        <v>395</v>
      </c>
      <c r="D66" s="57" t="s">
        <v>38</v>
      </c>
    </row>
    <row r="67" spans="1:4" ht="15" customHeight="1" x14ac:dyDescent="0.25">
      <c r="A67" s="107" t="s">
        <v>195</v>
      </c>
      <c r="B67" s="125">
        <v>300</v>
      </c>
      <c r="C67" s="139" t="s">
        <v>394</v>
      </c>
      <c r="D67" s="57" t="s">
        <v>297</v>
      </c>
    </row>
    <row r="68" spans="1:4" ht="15" customHeight="1" x14ac:dyDescent="0.25">
      <c r="A68" s="107" t="s">
        <v>195</v>
      </c>
      <c r="B68" s="125">
        <v>400</v>
      </c>
      <c r="C68" s="139" t="s">
        <v>393</v>
      </c>
      <c r="D68" s="57" t="s">
        <v>297</v>
      </c>
    </row>
    <row r="69" spans="1:4" ht="15" customHeight="1" x14ac:dyDescent="0.25">
      <c r="A69" s="107" t="s">
        <v>195</v>
      </c>
      <c r="B69" s="125">
        <v>500</v>
      </c>
      <c r="C69" s="139" t="s">
        <v>392</v>
      </c>
      <c r="D69" s="57" t="s">
        <v>297</v>
      </c>
    </row>
    <row r="70" spans="1:4" ht="15" customHeight="1" x14ac:dyDescent="0.25">
      <c r="A70" s="107" t="s">
        <v>195</v>
      </c>
      <c r="B70" s="125">
        <v>2500</v>
      </c>
      <c r="C70" s="139" t="s">
        <v>391</v>
      </c>
      <c r="D70" s="57" t="s">
        <v>297</v>
      </c>
    </row>
    <row r="71" spans="1:4" ht="15" customHeight="1" x14ac:dyDescent="0.25">
      <c r="A71" s="107" t="s">
        <v>195</v>
      </c>
      <c r="B71" s="125">
        <v>2500</v>
      </c>
      <c r="C71" s="139" t="s">
        <v>390</v>
      </c>
      <c r="D71" s="57" t="s">
        <v>510</v>
      </c>
    </row>
    <row r="72" spans="1:4" ht="15" customHeight="1" x14ac:dyDescent="0.25">
      <c r="A72" s="107" t="s">
        <v>195</v>
      </c>
      <c r="B72" s="125">
        <v>5000</v>
      </c>
      <c r="C72" s="139" t="s">
        <v>589</v>
      </c>
      <c r="D72" s="57" t="s">
        <v>297</v>
      </c>
    </row>
    <row r="73" spans="1:4" ht="15" customHeight="1" x14ac:dyDescent="0.25">
      <c r="A73" s="107" t="s">
        <v>195</v>
      </c>
      <c r="B73" s="125">
        <v>7000</v>
      </c>
      <c r="C73" s="139" t="s">
        <v>349</v>
      </c>
      <c r="D73" s="57" t="s">
        <v>297</v>
      </c>
    </row>
    <row r="74" spans="1:4" ht="15" customHeight="1" x14ac:dyDescent="0.25">
      <c r="A74" s="107" t="s">
        <v>196</v>
      </c>
      <c r="B74" s="125">
        <v>50</v>
      </c>
      <c r="C74" s="139" t="s">
        <v>180</v>
      </c>
      <c r="D74" s="57" t="s">
        <v>38</v>
      </c>
    </row>
    <row r="75" spans="1:4" ht="15" customHeight="1" x14ac:dyDescent="0.25">
      <c r="A75" s="107" t="s">
        <v>197</v>
      </c>
      <c r="B75" s="125">
        <v>250</v>
      </c>
      <c r="C75" s="139" t="s">
        <v>389</v>
      </c>
      <c r="D75" s="57" t="s">
        <v>38</v>
      </c>
    </row>
    <row r="76" spans="1:4" ht="15" customHeight="1" x14ac:dyDescent="0.25">
      <c r="A76" s="107" t="s">
        <v>197</v>
      </c>
      <c r="B76" s="125">
        <v>300</v>
      </c>
      <c r="C76" s="139" t="s">
        <v>388</v>
      </c>
      <c r="D76" s="57" t="s">
        <v>38</v>
      </c>
    </row>
    <row r="77" spans="1:4" ht="15" customHeight="1" x14ac:dyDescent="0.25">
      <c r="A77" s="107" t="s">
        <v>197</v>
      </c>
      <c r="B77" s="125">
        <v>1000</v>
      </c>
      <c r="C77" s="139" t="s">
        <v>387</v>
      </c>
      <c r="D77" s="57" t="s">
        <v>38</v>
      </c>
    </row>
    <row r="78" spans="1:4" ht="15" customHeight="1" x14ac:dyDescent="0.25">
      <c r="A78" s="107" t="s">
        <v>198</v>
      </c>
      <c r="B78" s="125">
        <v>30</v>
      </c>
      <c r="C78" s="139" t="s">
        <v>386</v>
      </c>
      <c r="D78" s="57" t="s">
        <v>38</v>
      </c>
    </row>
    <row r="79" spans="1:4" ht="15" customHeight="1" x14ac:dyDescent="0.25">
      <c r="A79" s="107" t="s">
        <v>198</v>
      </c>
      <c r="B79" s="125">
        <v>100</v>
      </c>
      <c r="C79" s="139" t="s">
        <v>385</v>
      </c>
      <c r="D79" s="57" t="s">
        <v>292</v>
      </c>
    </row>
    <row r="80" spans="1:4" ht="15" customHeight="1" x14ac:dyDescent="0.25">
      <c r="A80" s="107" t="s">
        <v>198</v>
      </c>
      <c r="B80" s="125">
        <v>150</v>
      </c>
      <c r="C80" s="139" t="s">
        <v>384</v>
      </c>
      <c r="D80" s="57" t="s">
        <v>292</v>
      </c>
    </row>
    <row r="81" spans="1:4" ht="15" customHeight="1" x14ac:dyDescent="0.25">
      <c r="A81" s="107" t="s">
        <v>198</v>
      </c>
      <c r="B81" s="125">
        <v>200</v>
      </c>
      <c r="C81" s="139" t="s">
        <v>165</v>
      </c>
      <c r="D81" s="57" t="s">
        <v>38</v>
      </c>
    </row>
    <row r="82" spans="1:4" ht="15" customHeight="1" x14ac:dyDescent="0.25">
      <c r="A82" s="107" t="s">
        <v>198</v>
      </c>
      <c r="B82" s="125">
        <v>200</v>
      </c>
      <c r="C82" s="139" t="s">
        <v>304</v>
      </c>
      <c r="D82" s="57" t="s">
        <v>38</v>
      </c>
    </row>
    <row r="83" spans="1:4" ht="15" customHeight="1" x14ac:dyDescent="0.25">
      <c r="A83" s="107" t="s">
        <v>198</v>
      </c>
      <c r="B83" s="125">
        <v>300</v>
      </c>
      <c r="C83" s="139" t="s">
        <v>383</v>
      </c>
      <c r="D83" s="57" t="s">
        <v>297</v>
      </c>
    </row>
    <row r="84" spans="1:4" ht="15" customHeight="1" x14ac:dyDescent="0.25">
      <c r="A84" s="107" t="s">
        <v>198</v>
      </c>
      <c r="B84" s="125">
        <v>400</v>
      </c>
      <c r="C84" s="139" t="s">
        <v>171</v>
      </c>
      <c r="D84" s="57" t="s">
        <v>292</v>
      </c>
    </row>
    <row r="85" spans="1:4" ht="15" customHeight="1" x14ac:dyDescent="0.25">
      <c r="A85" s="107" t="s">
        <v>198</v>
      </c>
      <c r="B85" s="125">
        <v>500</v>
      </c>
      <c r="C85" s="139" t="s">
        <v>176</v>
      </c>
      <c r="D85" s="57" t="s">
        <v>297</v>
      </c>
    </row>
    <row r="86" spans="1:4" ht="15" customHeight="1" x14ac:dyDescent="0.25">
      <c r="A86" s="107" t="s">
        <v>198</v>
      </c>
      <c r="B86" s="125">
        <v>1000</v>
      </c>
      <c r="C86" s="139" t="s">
        <v>382</v>
      </c>
      <c r="D86" s="57" t="s">
        <v>297</v>
      </c>
    </row>
    <row r="87" spans="1:4" ht="15" customHeight="1" x14ac:dyDescent="0.25">
      <c r="A87" s="107" t="s">
        <v>198</v>
      </c>
      <c r="B87" s="125">
        <v>1000</v>
      </c>
      <c r="C87" s="139" t="s">
        <v>506</v>
      </c>
      <c r="D87" s="57" t="s">
        <v>292</v>
      </c>
    </row>
    <row r="88" spans="1:4" ht="15" customHeight="1" x14ac:dyDescent="0.25">
      <c r="A88" s="107" t="s">
        <v>199</v>
      </c>
      <c r="B88" s="125">
        <v>100</v>
      </c>
      <c r="C88" s="139" t="s">
        <v>381</v>
      </c>
      <c r="D88" s="57" t="s">
        <v>38</v>
      </c>
    </row>
    <row r="89" spans="1:4" ht="15" customHeight="1" x14ac:dyDescent="0.25">
      <c r="A89" s="107" t="s">
        <v>199</v>
      </c>
      <c r="B89" s="125">
        <v>100</v>
      </c>
      <c r="C89" s="139" t="s">
        <v>177</v>
      </c>
      <c r="D89" s="57" t="s">
        <v>38</v>
      </c>
    </row>
    <row r="90" spans="1:4" ht="15" customHeight="1" x14ac:dyDescent="0.25">
      <c r="A90" s="107" t="s">
        <v>199</v>
      </c>
      <c r="B90" s="125">
        <v>300</v>
      </c>
      <c r="C90" s="139" t="s">
        <v>165</v>
      </c>
      <c r="D90" s="57" t="s">
        <v>38</v>
      </c>
    </row>
    <row r="91" spans="1:4" ht="15" customHeight="1" x14ac:dyDescent="0.25">
      <c r="A91" s="107" t="s">
        <v>199</v>
      </c>
      <c r="B91" s="125">
        <v>400</v>
      </c>
      <c r="C91" s="139" t="s">
        <v>380</v>
      </c>
      <c r="D91" s="57" t="s">
        <v>292</v>
      </c>
    </row>
    <row r="92" spans="1:4" ht="15" customHeight="1" x14ac:dyDescent="0.25">
      <c r="A92" s="107" t="s">
        <v>199</v>
      </c>
      <c r="B92" s="125">
        <v>450</v>
      </c>
      <c r="C92" s="139" t="s">
        <v>379</v>
      </c>
      <c r="D92" s="57" t="s">
        <v>38</v>
      </c>
    </row>
    <row r="93" spans="1:4" ht="15" customHeight="1" x14ac:dyDescent="0.25">
      <c r="A93" s="107" t="s">
        <v>199</v>
      </c>
      <c r="B93" s="125">
        <v>500</v>
      </c>
      <c r="C93" s="139" t="s">
        <v>313</v>
      </c>
      <c r="D93" s="57" t="s">
        <v>38</v>
      </c>
    </row>
    <row r="94" spans="1:4" ht="15" customHeight="1" x14ac:dyDescent="0.25">
      <c r="A94" s="107" t="s">
        <v>199</v>
      </c>
      <c r="B94" s="125">
        <v>800</v>
      </c>
      <c r="C94" s="139" t="s">
        <v>591</v>
      </c>
      <c r="D94" s="57" t="s">
        <v>292</v>
      </c>
    </row>
    <row r="95" spans="1:4" ht="15" customHeight="1" x14ac:dyDescent="0.25">
      <c r="A95" s="107" t="s">
        <v>199</v>
      </c>
      <c r="B95" s="125">
        <v>1000</v>
      </c>
      <c r="C95" s="139" t="s">
        <v>378</v>
      </c>
      <c r="D95" s="57" t="s">
        <v>38</v>
      </c>
    </row>
    <row r="96" spans="1:4" ht="15" customHeight="1" x14ac:dyDescent="0.25">
      <c r="A96" s="107" t="s">
        <v>199</v>
      </c>
      <c r="B96" s="125">
        <v>5600</v>
      </c>
      <c r="C96" s="139" t="s">
        <v>349</v>
      </c>
      <c r="D96" s="57" t="s">
        <v>38</v>
      </c>
    </row>
    <row r="97" spans="1:4" ht="15" customHeight="1" x14ac:dyDescent="0.25">
      <c r="A97" s="107" t="s">
        <v>200</v>
      </c>
      <c r="B97" s="125">
        <v>300</v>
      </c>
      <c r="C97" s="139" t="s">
        <v>377</v>
      </c>
      <c r="D97" s="57" t="s">
        <v>292</v>
      </c>
    </row>
    <row r="98" spans="1:4" ht="15" customHeight="1" x14ac:dyDescent="0.25">
      <c r="A98" s="107" t="s">
        <v>200</v>
      </c>
      <c r="B98" s="125">
        <v>500</v>
      </c>
      <c r="C98" s="139" t="s">
        <v>376</v>
      </c>
      <c r="D98" s="57" t="s">
        <v>38</v>
      </c>
    </row>
    <row r="99" spans="1:4" ht="15" customHeight="1" x14ac:dyDescent="0.25">
      <c r="A99" s="107" t="s">
        <v>200</v>
      </c>
      <c r="B99" s="125">
        <v>1000</v>
      </c>
      <c r="C99" s="139" t="s">
        <v>375</v>
      </c>
      <c r="D99" s="57" t="s">
        <v>292</v>
      </c>
    </row>
    <row r="100" spans="1:4" ht="15" customHeight="1" x14ac:dyDescent="0.25">
      <c r="A100" s="107" t="s">
        <v>200</v>
      </c>
      <c r="B100" s="125">
        <v>1000</v>
      </c>
      <c r="C100" s="139" t="s">
        <v>374</v>
      </c>
      <c r="D100" s="57" t="s">
        <v>38</v>
      </c>
    </row>
    <row r="101" spans="1:4" ht="15" customHeight="1" x14ac:dyDescent="0.25">
      <c r="A101" s="107" t="s">
        <v>201</v>
      </c>
      <c r="B101" s="125">
        <v>50</v>
      </c>
      <c r="C101" s="139" t="s">
        <v>373</v>
      </c>
      <c r="D101" s="57" t="s">
        <v>38</v>
      </c>
    </row>
    <row r="102" spans="1:4" ht="15" customHeight="1" x14ac:dyDescent="0.25">
      <c r="A102" s="107" t="s">
        <v>201</v>
      </c>
      <c r="B102" s="125">
        <v>50</v>
      </c>
      <c r="C102" s="139" t="s">
        <v>372</v>
      </c>
      <c r="D102" s="57" t="s">
        <v>292</v>
      </c>
    </row>
    <row r="103" spans="1:4" ht="15" customHeight="1" x14ac:dyDescent="0.25">
      <c r="A103" s="107" t="s">
        <v>201</v>
      </c>
      <c r="B103" s="125">
        <v>70</v>
      </c>
      <c r="C103" s="139" t="s">
        <v>371</v>
      </c>
      <c r="D103" s="57" t="s">
        <v>38</v>
      </c>
    </row>
    <row r="104" spans="1:4" ht="15" customHeight="1" x14ac:dyDescent="0.25">
      <c r="A104" s="107" t="s">
        <v>201</v>
      </c>
      <c r="B104" s="125">
        <v>97</v>
      </c>
      <c r="C104" s="139" t="s">
        <v>370</v>
      </c>
      <c r="D104" s="57" t="s">
        <v>38</v>
      </c>
    </row>
    <row r="105" spans="1:4" ht="15" customHeight="1" x14ac:dyDescent="0.25">
      <c r="A105" s="107" t="s">
        <v>201</v>
      </c>
      <c r="B105" s="125">
        <v>100</v>
      </c>
      <c r="C105" s="139" t="s">
        <v>178</v>
      </c>
      <c r="D105" s="57" t="s">
        <v>38</v>
      </c>
    </row>
    <row r="106" spans="1:4" ht="15" customHeight="1" x14ac:dyDescent="0.25">
      <c r="A106" s="107" t="s">
        <v>201</v>
      </c>
      <c r="B106" s="125">
        <v>100</v>
      </c>
      <c r="C106" s="139" t="s">
        <v>369</v>
      </c>
      <c r="D106" s="57" t="s">
        <v>38</v>
      </c>
    </row>
    <row r="107" spans="1:4" ht="15" customHeight="1" x14ac:dyDescent="0.25">
      <c r="A107" s="107" t="s">
        <v>201</v>
      </c>
      <c r="B107" s="125">
        <v>200</v>
      </c>
      <c r="C107" s="139" t="s">
        <v>368</v>
      </c>
      <c r="D107" s="57" t="s">
        <v>38</v>
      </c>
    </row>
    <row r="108" spans="1:4" ht="15" customHeight="1" x14ac:dyDescent="0.25">
      <c r="A108" s="107" t="s">
        <v>201</v>
      </c>
      <c r="B108" s="125">
        <v>300</v>
      </c>
      <c r="C108" s="139" t="s">
        <v>367</v>
      </c>
      <c r="D108" s="57" t="s">
        <v>38</v>
      </c>
    </row>
    <row r="109" spans="1:4" ht="15" customHeight="1" x14ac:dyDescent="0.25">
      <c r="A109" s="107" t="s">
        <v>201</v>
      </c>
      <c r="B109" s="125">
        <v>300</v>
      </c>
      <c r="C109" s="139" t="s">
        <v>366</v>
      </c>
      <c r="D109" s="57" t="s">
        <v>38</v>
      </c>
    </row>
    <row r="110" spans="1:4" ht="15" customHeight="1" x14ac:dyDescent="0.25">
      <c r="A110" s="107" t="s">
        <v>201</v>
      </c>
      <c r="B110" s="125">
        <v>300</v>
      </c>
      <c r="C110" s="139" t="s">
        <v>365</v>
      </c>
      <c r="D110" s="57" t="s">
        <v>38</v>
      </c>
    </row>
    <row r="111" spans="1:4" ht="15" customHeight="1" x14ac:dyDescent="0.25">
      <c r="A111" s="107" t="s">
        <v>201</v>
      </c>
      <c r="B111" s="125">
        <v>500</v>
      </c>
      <c r="C111" s="139" t="s">
        <v>364</v>
      </c>
      <c r="D111" s="57" t="s">
        <v>38</v>
      </c>
    </row>
    <row r="112" spans="1:4" ht="15" customHeight="1" x14ac:dyDescent="0.25">
      <c r="A112" s="107" t="s">
        <v>201</v>
      </c>
      <c r="B112" s="125">
        <v>500</v>
      </c>
      <c r="C112" s="139" t="s">
        <v>363</v>
      </c>
      <c r="D112" s="57" t="s">
        <v>38</v>
      </c>
    </row>
    <row r="113" spans="1:4" ht="15" customHeight="1" x14ac:dyDescent="0.25">
      <c r="A113" s="107" t="s">
        <v>201</v>
      </c>
      <c r="B113" s="125">
        <v>1000</v>
      </c>
      <c r="C113" s="139" t="s">
        <v>507</v>
      </c>
      <c r="D113" s="57" t="s">
        <v>38</v>
      </c>
    </row>
    <row r="114" spans="1:4" ht="15" customHeight="1" x14ac:dyDescent="0.25">
      <c r="A114" s="107" t="s">
        <v>201</v>
      </c>
      <c r="B114" s="125">
        <v>2000</v>
      </c>
      <c r="C114" s="139" t="s">
        <v>362</v>
      </c>
      <c r="D114" s="57" t="s">
        <v>292</v>
      </c>
    </row>
    <row r="115" spans="1:4" ht="15" customHeight="1" x14ac:dyDescent="0.25">
      <c r="A115" s="107" t="s">
        <v>201</v>
      </c>
      <c r="B115" s="125">
        <v>2200</v>
      </c>
      <c r="C115" s="139" t="s">
        <v>349</v>
      </c>
      <c r="D115" s="57" t="s">
        <v>38</v>
      </c>
    </row>
    <row r="116" spans="1:4" ht="15" customHeight="1" x14ac:dyDescent="0.25">
      <c r="A116" s="107" t="s">
        <v>201</v>
      </c>
      <c r="B116" s="125">
        <v>15000</v>
      </c>
      <c r="C116" s="139" t="s">
        <v>361</v>
      </c>
      <c r="D116" s="57" t="s">
        <v>38</v>
      </c>
    </row>
    <row r="117" spans="1:4" ht="15" customHeight="1" x14ac:dyDescent="0.25">
      <c r="A117" s="107" t="s">
        <v>202</v>
      </c>
      <c r="B117" s="125">
        <v>100</v>
      </c>
      <c r="C117" s="139" t="s">
        <v>360</v>
      </c>
      <c r="D117" s="57" t="s">
        <v>38</v>
      </c>
    </row>
    <row r="118" spans="1:4" ht="15" customHeight="1" x14ac:dyDescent="0.25">
      <c r="A118" s="107" t="s">
        <v>202</v>
      </c>
      <c r="B118" s="125">
        <v>500</v>
      </c>
      <c r="C118" s="139" t="s">
        <v>359</v>
      </c>
      <c r="D118" s="57" t="s">
        <v>38</v>
      </c>
    </row>
    <row r="119" spans="1:4" ht="15" customHeight="1" x14ac:dyDescent="0.25">
      <c r="A119" s="107" t="s">
        <v>202</v>
      </c>
      <c r="B119" s="125">
        <v>5000</v>
      </c>
      <c r="C119" s="139" t="s">
        <v>318</v>
      </c>
      <c r="D119" s="57" t="s">
        <v>38</v>
      </c>
    </row>
    <row r="120" spans="1:4" ht="15" customHeight="1" x14ac:dyDescent="0.25">
      <c r="A120" s="107" t="s">
        <v>203</v>
      </c>
      <c r="B120" s="125">
        <v>1000</v>
      </c>
      <c r="C120" s="139" t="s">
        <v>358</v>
      </c>
      <c r="D120" s="57" t="s">
        <v>38</v>
      </c>
    </row>
    <row r="121" spans="1:4" ht="15" customHeight="1" x14ac:dyDescent="0.25">
      <c r="A121" s="107" t="s">
        <v>204</v>
      </c>
      <c r="B121" s="125">
        <v>75</v>
      </c>
      <c r="C121" s="139" t="s">
        <v>357</v>
      </c>
      <c r="D121" s="57" t="s">
        <v>38</v>
      </c>
    </row>
    <row r="122" spans="1:4" ht="15" customHeight="1" x14ac:dyDescent="0.25">
      <c r="A122" s="107" t="s">
        <v>204</v>
      </c>
      <c r="B122" s="125">
        <v>200</v>
      </c>
      <c r="C122" s="139" t="s">
        <v>356</v>
      </c>
      <c r="D122" s="57" t="s">
        <v>38</v>
      </c>
    </row>
    <row r="123" spans="1:4" ht="15" customHeight="1" x14ac:dyDescent="0.25">
      <c r="A123" s="107" t="s">
        <v>204</v>
      </c>
      <c r="B123" s="125">
        <v>399</v>
      </c>
      <c r="C123" s="139" t="s">
        <v>355</v>
      </c>
      <c r="D123" s="57" t="s">
        <v>38</v>
      </c>
    </row>
    <row r="124" spans="1:4" ht="15" customHeight="1" x14ac:dyDescent="0.25">
      <c r="A124" s="107" t="s">
        <v>204</v>
      </c>
      <c r="B124" s="125">
        <v>500</v>
      </c>
      <c r="C124" s="139" t="s">
        <v>354</v>
      </c>
      <c r="D124" s="57" t="s">
        <v>38</v>
      </c>
    </row>
    <row r="125" spans="1:4" ht="15" customHeight="1" x14ac:dyDescent="0.25">
      <c r="A125" s="107" t="s">
        <v>204</v>
      </c>
      <c r="B125" s="125">
        <v>500</v>
      </c>
      <c r="C125" s="139" t="s">
        <v>311</v>
      </c>
      <c r="D125" s="57" t="s">
        <v>38</v>
      </c>
    </row>
    <row r="126" spans="1:4" ht="15" customHeight="1" x14ac:dyDescent="0.25">
      <c r="A126" s="107" t="s">
        <v>204</v>
      </c>
      <c r="B126" s="125">
        <v>1000</v>
      </c>
      <c r="C126" s="139" t="s">
        <v>353</v>
      </c>
      <c r="D126" s="57" t="s">
        <v>38</v>
      </c>
    </row>
    <row r="127" spans="1:4" ht="15" customHeight="1" x14ac:dyDescent="0.25">
      <c r="A127" s="107" t="s">
        <v>204</v>
      </c>
      <c r="B127" s="125">
        <v>1000</v>
      </c>
      <c r="C127" s="139" t="s">
        <v>508</v>
      </c>
      <c r="D127" s="57" t="s">
        <v>38</v>
      </c>
    </row>
    <row r="128" spans="1:4" ht="15" customHeight="1" x14ac:dyDescent="0.25">
      <c r="A128" s="107" t="s">
        <v>205</v>
      </c>
      <c r="B128" s="125">
        <v>100</v>
      </c>
      <c r="C128" s="139" t="s">
        <v>352</v>
      </c>
      <c r="D128" s="57" t="s">
        <v>38</v>
      </c>
    </row>
    <row r="129" spans="1:4" ht="15" customHeight="1" x14ac:dyDescent="0.25">
      <c r="A129" s="107" t="s">
        <v>205</v>
      </c>
      <c r="B129" s="125">
        <v>500</v>
      </c>
      <c r="C129" s="139" t="s">
        <v>351</v>
      </c>
      <c r="D129" s="57" t="s">
        <v>297</v>
      </c>
    </row>
    <row r="130" spans="1:4" ht="15" customHeight="1" x14ac:dyDescent="0.25">
      <c r="A130" s="107" t="s">
        <v>205</v>
      </c>
      <c r="B130" s="125">
        <v>500</v>
      </c>
      <c r="C130" s="139" t="s">
        <v>313</v>
      </c>
      <c r="D130" s="57" t="s">
        <v>297</v>
      </c>
    </row>
    <row r="131" spans="1:4" ht="15" customHeight="1" x14ac:dyDescent="0.25">
      <c r="A131" s="107" t="s">
        <v>205</v>
      </c>
      <c r="B131" s="125">
        <v>1000</v>
      </c>
      <c r="C131" s="139" t="s">
        <v>179</v>
      </c>
      <c r="D131" s="57" t="s">
        <v>297</v>
      </c>
    </row>
    <row r="132" spans="1:4" ht="15" customHeight="1" x14ac:dyDescent="0.25">
      <c r="A132" s="107" t="s">
        <v>205</v>
      </c>
      <c r="B132" s="125">
        <v>1000</v>
      </c>
      <c r="C132" s="139" t="s">
        <v>350</v>
      </c>
      <c r="D132" s="57" t="s">
        <v>38</v>
      </c>
    </row>
    <row r="133" spans="1:4" ht="15" customHeight="1" x14ac:dyDescent="0.25">
      <c r="A133" s="107" t="s">
        <v>206</v>
      </c>
      <c r="B133" s="125">
        <v>8500</v>
      </c>
      <c r="C133" s="139" t="s">
        <v>349</v>
      </c>
      <c r="D133" s="57" t="s">
        <v>38</v>
      </c>
    </row>
    <row r="134" spans="1:4" ht="15" customHeight="1" x14ac:dyDescent="0.25">
      <c r="A134" s="107" t="s">
        <v>207</v>
      </c>
      <c r="B134" s="125">
        <v>50</v>
      </c>
      <c r="C134" s="139" t="s">
        <v>348</v>
      </c>
      <c r="D134" s="57" t="s">
        <v>38</v>
      </c>
    </row>
    <row r="135" spans="1:4" ht="15" customHeight="1" x14ac:dyDescent="0.25">
      <c r="A135" s="107" t="s">
        <v>207</v>
      </c>
      <c r="B135" s="125">
        <v>100</v>
      </c>
      <c r="C135" s="139" t="s">
        <v>347</v>
      </c>
      <c r="D135" s="57" t="s">
        <v>38</v>
      </c>
    </row>
    <row r="136" spans="1:4" ht="15" customHeight="1" x14ac:dyDescent="0.25">
      <c r="A136" s="107" t="s">
        <v>207</v>
      </c>
      <c r="B136" s="125">
        <v>150</v>
      </c>
      <c r="C136" s="139" t="s">
        <v>302</v>
      </c>
      <c r="D136" s="57" t="s">
        <v>38</v>
      </c>
    </row>
    <row r="137" spans="1:4" ht="15" customHeight="1" x14ac:dyDescent="0.25">
      <c r="A137" s="107" t="s">
        <v>207</v>
      </c>
      <c r="B137" s="125">
        <v>2000</v>
      </c>
      <c r="C137" s="139" t="s">
        <v>317</v>
      </c>
      <c r="D137" s="57" t="s">
        <v>38</v>
      </c>
    </row>
    <row r="138" spans="1:4" ht="15" customHeight="1" x14ac:dyDescent="0.25">
      <c r="A138" s="107" t="s">
        <v>208</v>
      </c>
      <c r="B138" s="125">
        <v>5400</v>
      </c>
      <c r="C138" s="139" t="s">
        <v>346</v>
      </c>
      <c r="D138" s="57" t="s">
        <v>38</v>
      </c>
    </row>
    <row r="139" spans="1:4" ht="15" customHeight="1" x14ac:dyDescent="0.25">
      <c r="A139" s="107" t="s">
        <v>208</v>
      </c>
      <c r="B139" s="125">
        <v>5380</v>
      </c>
      <c r="C139" s="139" t="s">
        <v>165</v>
      </c>
      <c r="D139" s="57" t="s">
        <v>38</v>
      </c>
    </row>
    <row r="140" spans="1:4" ht="15" customHeight="1" x14ac:dyDescent="0.25">
      <c r="A140" s="107" t="s">
        <v>209</v>
      </c>
      <c r="B140" s="125">
        <v>100</v>
      </c>
      <c r="C140" s="139" t="s">
        <v>301</v>
      </c>
      <c r="D140" s="57" t="s">
        <v>38</v>
      </c>
    </row>
    <row r="141" spans="1:4" ht="15" customHeight="1" x14ac:dyDescent="0.25">
      <c r="A141" s="107" t="s">
        <v>210</v>
      </c>
      <c r="B141" s="125">
        <v>100</v>
      </c>
      <c r="C141" s="139" t="s">
        <v>300</v>
      </c>
      <c r="D141" s="57" t="s">
        <v>38</v>
      </c>
    </row>
    <row r="142" spans="1:4" ht="15" customHeight="1" x14ac:dyDescent="0.25">
      <c r="A142" s="107" t="s">
        <v>210</v>
      </c>
      <c r="B142" s="125">
        <v>200</v>
      </c>
      <c r="C142" s="139" t="s">
        <v>345</v>
      </c>
      <c r="D142" s="57" t="s">
        <v>38</v>
      </c>
    </row>
    <row r="143" spans="1:4" ht="15" customHeight="1" x14ac:dyDescent="0.25">
      <c r="A143" s="107" t="s">
        <v>210</v>
      </c>
      <c r="B143" s="125">
        <v>300</v>
      </c>
      <c r="C143" s="139" t="s">
        <v>344</v>
      </c>
      <c r="D143" s="57" t="s">
        <v>38</v>
      </c>
    </row>
    <row r="144" spans="1:4" ht="15" customHeight="1" x14ac:dyDescent="0.25">
      <c r="A144" s="107" t="s">
        <v>210</v>
      </c>
      <c r="B144" s="125">
        <v>1000</v>
      </c>
      <c r="C144" s="139" t="s">
        <v>174</v>
      </c>
      <c r="D144" s="57" t="s">
        <v>38</v>
      </c>
    </row>
    <row r="145" spans="1:5" ht="15" customHeight="1" x14ac:dyDescent="0.25">
      <c r="A145" s="107" t="s">
        <v>211</v>
      </c>
      <c r="B145" s="125">
        <v>150</v>
      </c>
      <c r="C145" s="139" t="s">
        <v>343</v>
      </c>
      <c r="D145" s="57" t="s">
        <v>38</v>
      </c>
    </row>
    <row r="146" spans="1:5" ht="15" customHeight="1" x14ac:dyDescent="0.25">
      <c r="A146" s="107" t="s">
        <v>211</v>
      </c>
      <c r="B146" s="125">
        <v>200</v>
      </c>
      <c r="C146" s="139" t="s">
        <v>342</v>
      </c>
      <c r="D146" s="57" t="s">
        <v>38</v>
      </c>
    </row>
    <row r="147" spans="1:5" ht="15" customHeight="1" x14ac:dyDescent="0.25">
      <c r="A147" s="107" t="s">
        <v>211</v>
      </c>
      <c r="B147" s="125">
        <v>500</v>
      </c>
      <c r="C147" s="139" t="s">
        <v>313</v>
      </c>
      <c r="D147" s="57" t="s">
        <v>38</v>
      </c>
    </row>
    <row r="148" spans="1:5" ht="15" customHeight="1" x14ac:dyDescent="0.25">
      <c r="A148" s="107" t="s">
        <v>211</v>
      </c>
      <c r="B148" s="125">
        <v>2200</v>
      </c>
      <c r="C148" s="139" t="s">
        <v>172</v>
      </c>
      <c r="D148" s="57" t="s">
        <v>298</v>
      </c>
    </row>
    <row r="149" spans="1:5" x14ac:dyDescent="0.25">
      <c r="A149" s="129" t="s">
        <v>481</v>
      </c>
      <c r="B149" s="130">
        <f>SUM(B10:B148)</f>
        <v>162801</v>
      </c>
      <c r="C149" s="134"/>
      <c r="D149" s="59"/>
    </row>
    <row r="150" spans="1:5" ht="18.75" customHeight="1" x14ac:dyDescent="0.25">
      <c r="A150" s="195" t="s">
        <v>66</v>
      </c>
      <c r="B150" s="196"/>
      <c r="C150" s="196"/>
      <c r="D150" s="197"/>
    </row>
    <row r="151" spans="1:5" x14ac:dyDescent="0.25">
      <c r="A151" s="58">
        <v>43223</v>
      </c>
      <c r="B151" s="127">
        <v>700</v>
      </c>
      <c r="C151" s="209" t="s">
        <v>462</v>
      </c>
      <c r="D151" s="210"/>
      <c r="E151" s="111"/>
    </row>
    <row r="152" spans="1:5" x14ac:dyDescent="0.25">
      <c r="A152" s="58">
        <v>43228</v>
      </c>
      <c r="B152" s="126">
        <v>3100</v>
      </c>
      <c r="C152" s="209" t="s">
        <v>463</v>
      </c>
      <c r="D152" s="210"/>
    </row>
    <row r="153" spans="1:5" x14ac:dyDescent="0.25">
      <c r="A153" s="58">
        <v>43228</v>
      </c>
      <c r="B153" s="125">
        <v>20</v>
      </c>
      <c r="C153" s="198" t="s">
        <v>464</v>
      </c>
      <c r="D153" s="199"/>
    </row>
    <row r="154" spans="1:5" x14ac:dyDescent="0.25">
      <c r="A154" s="58">
        <v>43228</v>
      </c>
      <c r="B154" s="125">
        <v>6580</v>
      </c>
      <c r="C154" s="198" t="s">
        <v>465</v>
      </c>
      <c r="D154" s="199"/>
    </row>
    <row r="155" spans="1:5" x14ac:dyDescent="0.25">
      <c r="A155" s="58">
        <v>43242</v>
      </c>
      <c r="B155" s="125">
        <v>10042</v>
      </c>
      <c r="C155" s="198" t="s">
        <v>466</v>
      </c>
      <c r="D155" s="199"/>
    </row>
    <row r="156" spans="1:5" x14ac:dyDescent="0.25">
      <c r="A156" s="58">
        <v>43242</v>
      </c>
      <c r="B156" s="125">
        <v>1400</v>
      </c>
      <c r="C156" s="198" t="s">
        <v>467</v>
      </c>
      <c r="D156" s="199"/>
    </row>
    <row r="157" spans="1:5" x14ac:dyDescent="0.25">
      <c r="A157" s="58">
        <v>43242</v>
      </c>
      <c r="B157" s="125">
        <v>7875</v>
      </c>
      <c r="C157" s="198" t="s">
        <v>468</v>
      </c>
      <c r="D157" s="199"/>
    </row>
    <row r="158" spans="1:5" x14ac:dyDescent="0.25">
      <c r="A158" s="58">
        <v>43242</v>
      </c>
      <c r="B158" s="125">
        <v>3280</v>
      </c>
      <c r="C158" s="213" t="s">
        <v>469</v>
      </c>
      <c r="D158" s="214"/>
    </row>
    <row r="159" spans="1:5" ht="30" customHeight="1" x14ac:dyDescent="0.25">
      <c r="A159" s="58">
        <v>43242</v>
      </c>
      <c r="B159" s="125">
        <v>5260</v>
      </c>
      <c r="C159" s="198" t="s">
        <v>470</v>
      </c>
      <c r="D159" s="199"/>
    </row>
    <row r="160" spans="1:5" x14ac:dyDescent="0.25">
      <c r="A160" s="58">
        <v>43242</v>
      </c>
      <c r="B160" s="125">
        <v>11343</v>
      </c>
      <c r="C160" s="198" t="s">
        <v>471</v>
      </c>
      <c r="D160" s="199"/>
    </row>
    <row r="161" spans="1:5" x14ac:dyDescent="0.25">
      <c r="A161" s="129" t="s">
        <v>481</v>
      </c>
      <c r="B161" s="130">
        <f>SUM(B151:B160)</f>
        <v>49600</v>
      </c>
      <c r="C161" s="208"/>
      <c r="D161" s="208"/>
    </row>
    <row r="162" spans="1:5" x14ac:dyDescent="0.25">
      <c r="A162" s="204" t="s">
        <v>36</v>
      </c>
      <c r="B162" s="205"/>
      <c r="C162" s="205"/>
      <c r="D162" s="206"/>
    </row>
    <row r="163" spans="1:5" x14ac:dyDescent="0.25">
      <c r="A163" s="108" t="s">
        <v>193</v>
      </c>
      <c r="B163" s="126">
        <v>159000</v>
      </c>
      <c r="C163" s="207" t="s">
        <v>542</v>
      </c>
      <c r="D163" s="207"/>
      <c r="E163" s="112"/>
    </row>
    <row r="164" spans="1:5" ht="15" customHeight="1" x14ac:dyDescent="0.25">
      <c r="A164" s="108" t="s">
        <v>196</v>
      </c>
      <c r="B164" s="126">
        <v>41446.17</v>
      </c>
      <c r="C164" s="207" t="s">
        <v>455</v>
      </c>
      <c r="D164" s="207"/>
    </row>
    <row r="165" spans="1:5" ht="15" customHeight="1" x14ac:dyDescent="0.25">
      <c r="A165" s="108" t="s">
        <v>203</v>
      </c>
      <c r="B165" s="126">
        <v>3288.16</v>
      </c>
      <c r="C165" s="211" t="s">
        <v>543</v>
      </c>
      <c r="D165" s="212"/>
    </row>
    <row r="166" spans="1:5" ht="15.75" customHeight="1" x14ac:dyDescent="0.25">
      <c r="A166" s="107" t="s">
        <v>203</v>
      </c>
      <c r="B166" s="125">
        <v>1609</v>
      </c>
      <c r="C166" s="193" t="s">
        <v>544</v>
      </c>
      <c r="D166" s="194"/>
    </row>
    <row r="167" spans="1:5" ht="30.75" customHeight="1" x14ac:dyDescent="0.25">
      <c r="A167" s="131">
        <v>43221</v>
      </c>
      <c r="B167" s="125">
        <v>137715</v>
      </c>
      <c r="C167" s="193" t="s">
        <v>181</v>
      </c>
      <c r="D167" s="194"/>
    </row>
    <row r="168" spans="1:5" x14ac:dyDescent="0.25">
      <c r="A168" s="131">
        <v>43221</v>
      </c>
      <c r="B168" s="125">
        <v>814.2</v>
      </c>
      <c r="C168" s="193" t="s">
        <v>590</v>
      </c>
      <c r="D168" s="194"/>
    </row>
    <row r="169" spans="1:5" x14ac:dyDescent="0.25">
      <c r="A169" s="129" t="s">
        <v>481</v>
      </c>
      <c r="B169" s="133">
        <f>SUM(B163:B168)</f>
        <v>343872.52999999997</v>
      </c>
      <c r="C169" s="191"/>
      <c r="D169" s="192"/>
    </row>
    <row r="170" spans="1:5" ht="15" customHeight="1" x14ac:dyDescent="0.25">
      <c r="A170" s="103" t="s">
        <v>540</v>
      </c>
      <c r="B170" s="132">
        <f>B149+B161+B169</f>
        <v>556273.53</v>
      </c>
      <c r="C170" s="109"/>
      <c r="D170" s="110"/>
    </row>
  </sheetData>
  <sheetProtection formatCells="0" formatColumns="0" formatRows="0" insertColumns="0" insertRows="0" insertHyperlinks="0" deleteColumns="0" deleteRows="0" sort="0" autoFilter="0" pivotTables="0"/>
  <mergeCells count="26">
    <mergeCell ref="A9:D9"/>
    <mergeCell ref="C167:D167"/>
    <mergeCell ref="A162:D162"/>
    <mergeCell ref="C155:D155"/>
    <mergeCell ref="C156:D156"/>
    <mergeCell ref="C163:D163"/>
    <mergeCell ref="C164:D164"/>
    <mergeCell ref="C161:D161"/>
    <mergeCell ref="C151:D151"/>
    <mergeCell ref="C152:D152"/>
    <mergeCell ref="C166:D166"/>
    <mergeCell ref="C165:D165"/>
    <mergeCell ref="C157:D157"/>
    <mergeCell ref="C158:D158"/>
    <mergeCell ref="C159:D159"/>
    <mergeCell ref="C160:D160"/>
    <mergeCell ref="B1:D1"/>
    <mergeCell ref="B4:D4"/>
    <mergeCell ref="B5:D5"/>
    <mergeCell ref="B2:D2"/>
    <mergeCell ref="B6:D6"/>
    <mergeCell ref="C169:D169"/>
    <mergeCell ref="C168:D168"/>
    <mergeCell ref="A150:D150"/>
    <mergeCell ref="C153:D153"/>
    <mergeCell ref="C154:D154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Юля</cp:lastModifiedBy>
  <cp:lastPrinted>2016-06-08T12:01:02Z</cp:lastPrinted>
  <dcterms:created xsi:type="dcterms:W3CDTF">2018-06-13T16:15:54Z</dcterms:created>
  <dcterms:modified xsi:type="dcterms:W3CDTF">2019-05-07T12:21:05Z</dcterms:modified>
</cp:coreProperties>
</file>